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0" windowWidth="10515" windowHeight="10185" activeTab="1"/>
  </bookViews>
  <sheets>
    <sheet name="Költségvetés" sheetId="5" r:id="rId1"/>
    <sheet name="Egységárak" sheetId="1" r:id="rId2"/>
    <sheet name="Keverékek" sheetId="4" r:id="rId3"/>
    <sheet name="Idomterv" sheetId="6" r:id="rId4"/>
    <sheet name="Munka3" sheetId="3" r:id="rId5"/>
  </sheets>
  <calcPr calcId="124519"/>
</workbook>
</file>

<file path=xl/calcChain.xml><?xml version="1.0" encoding="utf-8"?>
<calcChain xmlns="http://schemas.openxmlformats.org/spreadsheetml/2006/main">
  <c r="H306" i="5"/>
  <c r="K306" s="1"/>
  <c r="H305"/>
  <c r="J305" s="1"/>
  <c r="H297"/>
  <c r="K297" s="1"/>
  <c r="H296"/>
  <c r="J296" s="1"/>
  <c r="H289"/>
  <c r="K289" s="1"/>
  <c r="H288"/>
  <c r="J288" s="1"/>
  <c r="H271"/>
  <c r="K271" s="1"/>
  <c r="H270"/>
  <c r="J270" s="1"/>
  <c r="H264"/>
  <c r="K264" s="1"/>
  <c r="H263"/>
  <c r="J263" s="1"/>
  <c r="H255"/>
  <c r="K255" s="1"/>
  <c r="H246"/>
  <c r="K246" s="1"/>
  <c r="H226"/>
  <c r="K226" s="1"/>
  <c r="H219"/>
  <c r="K219" s="1"/>
  <c r="H211"/>
  <c r="K211" s="1"/>
  <c r="H203"/>
  <c r="K203" s="1"/>
  <c r="H190"/>
  <c r="K190" s="1"/>
  <c r="H182"/>
  <c r="K182" s="1"/>
  <c r="H181"/>
  <c r="J181" s="1"/>
  <c r="H173"/>
  <c r="K173" s="1"/>
  <c r="H164"/>
  <c r="K164" s="1"/>
  <c r="H151"/>
  <c r="K151" s="1"/>
  <c r="H142"/>
  <c r="K142" s="1"/>
  <c r="H133"/>
  <c r="K133" s="1"/>
  <c r="H125"/>
  <c r="K125" s="1"/>
  <c r="H113"/>
  <c r="K113" s="1"/>
  <c r="H105"/>
  <c r="K105" s="1"/>
  <c r="H96"/>
  <c r="K96" s="1"/>
  <c r="H88"/>
  <c r="H87"/>
  <c r="J87" s="1"/>
  <c r="H89" i="1"/>
  <c r="H67" i="5"/>
  <c r="H58"/>
  <c r="H57"/>
  <c r="H49"/>
  <c r="H48"/>
  <c r="H36"/>
  <c r="H28"/>
  <c r="K28" s="1"/>
  <c r="H18"/>
  <c r="K18" s="1"/>
  <c r="H8"/>
  <c r="H7"/>
  <c r="J7" s="1"/>
  <c r="J4" i="6"/>
  <c r="J5"/>
  <c r="J6"/>
  <c r="J7"/>
  <c r="J8"/>
  <c r="J9"/>
  <c r="J13"/>
  <c r="J14"/>
  <c r="J15"/>
  <c r="L15"/>
  <c r="J16"/>
  <c r="J17"/>
  <c r="J18"/>
  <c r="L18"/>
  <c r="K8" i="5"/>
  <c r="J17"/>
  <c r="J27"/>
  <c r="K36"/>
  <c r="J48"/>
  <c r="K49"/>
  <c r="J57"/>
  <c r="K58"/>
  <c r="K67"/>
  <c r="K88"/>
  <c r="J321"/>
  <c r="K322"/>
  <c r="J329"/>
  <c r="K330"/>
  <c r="J336"/>
  <c r="K337"/>
  <c r="J343"/>
  <c r="K344"/>
  <c r="J351"/>
  <c r="K352"/>
  <c r="J359"/>
  <c r="K360"/>
  <c r="J368"/>
  <c r="K369"/>
  <c r="J375"/>
  <c r="K376"/>
  <c r="J383"/>
  <c r="K384"/>
  <c r="J390"/>
  <c r="K391"/>
  <c r="J398"/>
  <c r="K399"/>
  <c r="J405"/>
  <c r="K406"/>
  <c r="J414"/>
  <c r="K415"/>
  <c r="H179" i="1"/>
  <c r="I179"/>
  <c r="I178"/>
  <c r="I177"/>
  <c r="H174"/>
  <c r="H175"/>
  <c r="H176"/>
  <c r="H173"/>
  <c r="I163"/>
  <c r="I164"/>
  <c r="I165" s="1"/>
  <c r="I162"/>
  <c r="H160"/>
  <c r="H161"/>
  <c r="H165" s="1"/>
  <c r="H159"/>
  <c r="I155"/>
  <c r="I156"/>
  <c r="I157" s="1"/>
  <c r="I154"/>
  <c r="H152"/>
  <c r="H153"/>
  <c r="H157" s="1"/>
  <c r="H151"/>
  <c r="H147"/>
  <c r="H149" s="1"/>
  <c r="H280" i="5" s="1"/>
  <c r="J280" s="1"/>
  <c r="I148" i="1"/>
  <c r="I149" s="1"/>
  <c r="H281" i="5" s="1"/>
  <c r="K281" s="1"/>
  <c r="I144" i="1"/>
  <c r="I145" s="1"/>
  <c r="H143"/>
  <c r="H145" s="1"/>
  <c r="I140"/>
  <c r="I141" s="1"/>
  <c r="H138"/>
  <c r="H139"/>
  <c r="H141" s="1"/>
  <c r="H137"/>
  <c r="I133"/>
  <c r="I134"/>
  <c r="I135" s="1"/>
  <c r="I132"/>
  <c r="H130"/>
  <c r="I35" i="4"/>
  <c r="I36"/>
  <c r="I34"/>
  <c r="H32"/>
  <c r="H31"/>
  <c r="H123" i="1"/>
  <c r="H121"/>
  <c r="I125"/>
  <c r="I126"/>
  <c r="I127" s="1"/>
  <c r="I124"/>
  <c r="I118"/>
  <c r="I119" s="1"/>
  <c r="H116"/>
  <c r="I113"/>
  <c r="I112"/>
  <c r="H110"/>
  <c r="I107"/>
  <c r="I108" s="1"/>
  <c r="I106"/>
  <c r="H104"/>
  <c r="H4" i="4"/>
  <c r="H5"/>
  <c r="H8" s="1"/>
  <c r="I6"/>
  <c r="I7"/>
  <c r="I8"/>
  <c r="H10"/>
  <c r="H11"/>
  <c r="H12"/>
  <c r="H15" s="1"/>
  <c r="I13"/>
  <c r="I14"/>
  <c r="I15"/>
  <c r="H17"/>
  <c r="H18"/>
  <c r="I19"/>
  <c r="I20"/>
  <c r="I21"/>
  <c r="H23"/>
  <c r="H24"/>
  <c r="H25"/>
  <c r="I26"/>
  <c r="I27"/>
  <c r="I28"/>
  <c r="H29"/>
  <c r="I101" i="1"/>
  <c r="I102" s="1"/>
  <c r="I100"/>
  <c r="H99"/>
  <c r="H102" s="1"/>
  <c r="H202" i="5" s="1"/>
  <c r="J202" s="1"/>
  <c r="I96" i="1"/>
  <c r="I95"/>
  <c r="H94"/>
  <c r="H97" s="1"/>
  <c r="H189" i="5" s="1"/>
  <c r="J189" s="1"/>
  <c r="I91" i="1"/>
  <c r="I92" s="1"/>
  <c r="I90"/>
  <c r="H92"/>
  <c r="I84"/>
  <c r="I85" s="1"/>
  <c r="I80"/>
  <c r="I81" s="1"/>
  <c r="I76"/>
  <c r="I77" s="1"/>
  <c r="I75"/>
  <c r="I71"/>
  <c r="I72" s="1"/>
  <c r="I67"/>
  <c r="I68" s="1"/>
  <c r="I63"/>
  <c r="I62"/>
  <c r="I58"/>
  <c r="I57"/>
  <c r="I56"/>
  <c r="I51"/>
  <c r="I52"/>
  <c r="I53" s="1"/>
  <c r="I50"/>
  <c r="I40"/>
  <c r="I41"/>
  <c r="I42" s="1"/>
  <c r="I39"/>
  <c r="I34"/>
  <c r="I35"/>
  <c r="I33"/>
  <c r="H32"/>
  <c r="H36" s="1"/>
  <c r="I28"/>
  <c r="I29"/>
  <c r="I27"/>
  <c r="I23"/>
  <c r="I24" s="1"/>
  <c r="H22"/>
  <c r="H24" s="1"/>
  <c r="H5"/>
  <c r="I19"/>
  <c r="I20" s="1"/>
  <c r="I18"/>
  <c r="H17"/>
  <c r="H20" s="1"/>
  <c r="H35" i="5" s="1"/>
  <c r="J35" s="1"/>
  <c r="I14" i="1"/>
  <c r="I13"/>
  <c r="I15" s="1"/>
  <c r="I10"/>
  <c r="I11" s="1"/>
  <c r="I7"/>
  <c r="I6"/>
  <c r="I8" s="1"/>
  <c r="H8"/>
  <c r="H37" i="4" l="1"/>
  <c r="J15"/>
  <c r="J8"/>
  <c r="F26" i="1" s="1"/>
  <c r="H26" s="1"/>
  <c r="H30" s="1"/>
  <c r="H66" i="5" s="1"/>
  <c r="J66" s="1"/>
  <c r="I37" i="4"/>
  <c r="I29"/>
  <c r="J29" s="1"/>
  <c r="H21"/>
  <c r="J21" s="1"/>
  <c r="F111" i="1"/>
  <c r="H111" s="1"/>
  <c r="H114" s="1"/>
  <c r="H218" i="5" s="1"/>
  <c r="J218" s="1"/>
  <c r="F117" i="1"/>
  <c r="H117" s="1"/>
  <c r="H119" s="1"/>
  <c r="H225" i="5" s="1"/>
  <c r="J225" s="1"/>
  <c r="F105" i="1"/>
  <c r="H105" s="1"/>
  <c r="H108" s="1"/>
  <c r="H210" i="5" s="1"/>
  <c r="J210" s="1"/>
  <c r="I30" i="1"/>
  <c r="I97"/>
  <c r="I114"/>
  <c r="I64"/>
  <c r="I59"/>
  <c r="I36"/>
  <c r="J37" i="4" l="1"/>
  <c r="F122" i="1" s="1"/>
  <c r="H122" s="1"/>
  <c r="H127" s="1"/>
  <c r="H245" i="5" s="1"/>
  <c r="J245" s="1"/>
  <c r="F55" i="1"/>
  <c r="H55" s="1"/>
  <c r="H59" s="1"/>
  <c r="H112" i="5" s="1"/>
  <c r="J112" s="1"/>
  <c r="F49" i="1"/>
  <c r="H49" s="1"/>
  <c r="H53" s="1"/>
  <c r="H104" i="5" s="1"/>
  <c r="J104" s="1"/>
  <c r="F79" i="1"/>
  <c r="H79" s="1"/>
  <c r="H81" s="1"/>
  <c r="H163" i="5" s="1"/>
  <c r="J163" s="1"/>
  <c r="F74" i="1"/>
  <c r="H74" s="1"/>
  <c r="H77" s="1"/>
  <c r="H150" i="5" s="1"/>
  <c r="J150" s="1"/>
  <c r="F61" i="1"/>
  <c r="H61" s="1"/>
  <c r="H64" s="1"/>
  <c r="H124" i="5" s="1"/>
  <c r="J124" s="1"/>
  <c r="F83" i="1"/>
  <c r="H83" s="1"/>
  <c r="H85" s="1"/>
  <c r="H172" i="5" s="1"/>
  <c r="J172" s="1"/>
  <c r="F70" i="1"/>
  <c r="H70" s="1"/>
  <c r="H72" s="1"/>
  <c r="H141" i="5" s="1"/>
  <c r="J141" s="1"/>
  <c r="F66" i="1"/>
  <c r="H66" s="1"/>
  <c r="H68" s="1"/>
  <c r="H132" i="5" s="1"/>
  <c r="J132" s="1"/>
  <c r="F38" i="1"/>
  <c r="H38" s="1"/>
  <c r="H42" s="1"/>
  <c r="H95" i="5" s="1"/>
  <c r="J95" s="1"/>
  <c r="F131" i="1"/>
  <c r="H131" s="1"/>
  <c r="H135" s="1"/>
  <c r="H254" i="5" s="1"/>
  <c r="J254" s="1"/>
</calcChain>
</file>

<file path=xl/sharedStrings.xml><?xml version="1.0" encoding="utf-8"?>
<sst xmlns="http://schemas.openxmlformats.org/spreadsheetml/2006/main" count="988" uniqueCount="317">
  <si>
    <t>erőforrás</t>
  </si>
  <si>
    <t>me.</t>
  </si>
  <si>
    <t>norma</t>
  </si>
  <si>
    <t>ép.uár</t>
  </si>
  <si>
    <t>egyséár</t>
  </si>
  <si>
    <t>a</t>
  </si>
  <si>
    <t>d</t>
  </si>
  <si>
    <t>T1</t>
  </si>
  <si>
    <t>21-01-038</t>
  </si>
  <si>
    <t>Hungazin WP-50</t>
  </si>
  <si>
    <t>kg</t>
  </si>
  <si>
    <t>bet. segéd</t>
  </si>
  <si>
    <t>kerti traktor</t>
  </si>
  <si>
    <t>ó</t>
  </si>
  <si>
    <t>T2</t>
  </si>
  <si>
    <t>21-02-023</t>
  </si>
  <si>
    <t>T3</t>
  </si>
  <si>
    <t>21-03-092</t>
  </si>
  <si>
    <t>kotrógép</t>
  </si>
  <si>
    <t>T4</t>
  </si>
  <si>
    <t>21-06-038</t>
  </si>
  <si>
    <t>nyers homokos kavics</t>
  </si>
  <si>
    <t>m3</t>
  </si>
  <si>
    <t>földtoló</t>
  </si>
  <si>
    <t>T5</t>
  </si>
  <si>
    <t>22-02-001</t>
  </si>
  <si>
    <t>osztályozott kavics</t>
  </si>
  <si>
    <t>T6</t>
  </si>
  <si>
    <t>23-02-001</t>
  </si>
  <si>
    <t>betonkeverék C8-16/KK</t>
  </si>
  <si>
    <t>merülővibrátor</t>
  </si>
  <si>
    <t>betonszivattyú</t>
  </si>
  <si>
    <t>T7</t>
  </si>
  <si>
    <t>11-02-111</t>
  </si>
  <si>
    <t>cement</t>
  </si>
  <si>
    <t>t</t>
  </si>
  <si>
    <t>term. szem. hom. kavics</t>
  </si>
  <si>
    <t>bet.segéd</t>
  </si>
  <si>
    <t>betonkeverő</t>
  </si>
  <si>
    <t>31-01-002</t>
  </si>
  <si>
    <t>betonacál 12mm</t>
  </si>
  <si>
    <t>vb. Szerelő</t>
  </si>
  <si>
    <t>ba. Hajlító</t>
  </si>
  <si>
    <t>ba. Vágó</t>
  </si>
  <si>
    <t>T8</t>
  </si>
  <si>
    <t>31-13-003</t>
  </si>
  <si>
    <t>C8-16/KK</t>
  </si>
  <si>
    <t>11-04-216</t>
  </si>
  <si>
    <t>C12-24/KK</t>
  </si>
  <si>
    <t>term. szem. hom. Kavics</t>
  </si>
  <si>
    <t>betonkeverő telep</t>
  </si>
  <si>
    <t>T9</t>
  </si>
  <si>
    <t>31-23-001</t>
  </si>
  <si>
    <t>11-09-111</t>
  </si>
  <si>
    <t>C25-16/KK</t>
  </si>
  <si>
    <t>előírt szem. hom. Kavics</t>
  </si>
  <si>
    <t>betonkeverék C25-16/KK</t>
  </si>
  <si>
    <t>betonkeverék C12-24/KK</t>
  </si>
  <si>
    <t>T10a</t>
  </si>
  <si>
    <t>T10b</t>
  </si>
  <si>
    <t>31-21-006</t>
  </si>
  <si>
    <t>T11</t>
  </si>
  <si>
    <t>31-30-022</t>
  </si>
  <si>
    <t>T12</t>
  </si>
  <si>
    <t>T13</t>
  </si>
  <si>
    <t>31-30-023</t>
  </si>
  <si>
    <t>kőműves</t>
  </si>
  <si>
    <t>T14</t>
  </si>
  <si>
    <t>T12,T13,T14</t>
  </si>
  <si>
    <t>T15</t>
  </si>
  <si>
    <t>31-30-025</t>
  </si>
  <si>
    <t>T16</t>
  </si>
  <si>
    <t>32-02-001</t>
  </si>
  <si>
    <t>db</t>
  </si>
  <si>
    <t>épületszerelő</t>
  </si>
  <si>
    <t>T17</t>
  </si>
  <si>
    <t>T18</t>
  </si>
  <si>
    <t>T19</t>
  </si>
  <si>
    <t>32-02-017</t>
  </si>
  <si>
    <t>cementhabarcs H50</t>
  </si>
  <si>
    <t>szállítószalag</t>
  </si>
  <si>
    <t>habarcskeverő</t>
  </si>
  <si>
    <t>folyami homok</t>
  </si>
  <si>
    <t>oltott mész</t>
  </si>
  <si>
    <t>11-52-012</t>
  </si>
  <si>
    <t>T20</t>
  </si>
  <si>
    <t>T21</t>
  </si>
  <si>
    <t>32-02-031</t>
  </si>
  <si>
    <t>födémbéléstest</t>
  </si>
  <si>
    <t>cementhabarcs, H50</t>
  </si>
  <si>
    <t>T22</t>
  </si>
  <si>
    <t>33-02-052</t>
  </si>
  <si>
    <t>falazóblokk</t>
  </si>
  <si>
    <t>edb</t>
  </si>
  <si>
    <t>felesidom</t>
  </si>
  <si>
    <t>állványozó</t>
  </si>
  <si>
    <t>bányahomok</t>
  </si>
  <si>
    <t>habarcs, H3</t>
  </si>
  <si>
    <t>T23</t>
  </si>
  <si>
    <t>33-12-038</t>
  </si>
  <si>
    <t>válaszfal tégla</t>
  </si>
  <si>
    <t>T24</t>
  </si>
  <si>
    <t>35-01-002</t>
  </si>
  <si>
    <t>faragott gerenda</t>
  </si>
  <si>
    <t>zárléc</t>
  </si>
  <si>
    <t>zsaluzódeszka</t>
  </si>
  <si>
    <t>ács</t>
  </si>
  <si>
    <t>T25</t>
  </si>
  <si>
    <t>35-03-001</t>
  </si>
  <si>
    <t>tetőléc</t>
  </si>
  <si>
    <t>T26</t>
  </si>
  <si>
    <t>m2</t>
  </si>
  <si>
    <t>T27</t>
  </si>
  <si>
    <t>36-01-006</t>
  </si>
  <si>
    <t>vakoló mészhabarcs</t>
  </si>
  <si>
    <t>simító cementhabarcs</t>
  </si>
  <si>
    <t>fröcskölő cementhabarcs</t>
  </si>
  <si>
    <t>T28</t>
  </si>
  <si>
    <t>36-04-008</t>
  </si>
  <si>
    <t>javított vakoló mészhabarcs</t>
  </si>
  <si>
    <t>T29</t>
  </si>
  <si>
    <t>36-05-008</t>
  </si>
  <si>
    <t>homlokzati vakoló mészhabarcs</t>
  </si>
  <si>
    <t>kőporos dörzsöléshez, felületképző mészhabarcs</t>
  </si>
  <si>
    <t>porfesték</t>
  </si>
  <si>
    <t>d:</t>
  </si>
  <si>
    <t>a:</t>
  </si>
  <si>
    <t>D</t>
  </si>
  <si>
    <t>A</t>
  </si>
  <si>
    <t>Csatlakozó szekrény szerelése világítási és erőátviteli, 2 db mérőhellyel, főkapcsolóval</t>
  </si>
  <si>
    <t>12-05-048</t>
  </si>
  <si>
    <t>T63</t>
  </si>
  <si>
    <t>m</t>
  </si>
  <si>
    <t>Gumi-, vagy műanyag kábel szerelése világítási célra 2-3 eres, 6mm2-ig</t>
  </si>
  <si>
    <t>12-05-019</t>
  </si>
  <si>
    <t>T62</t>
  </si>
  <si>
    <t>Térvilágítási lámpatestek szerelése védőbúrával, égővel, ernyővel, szélesen sugárzó lámpatest, 100-500 W</t>
  </si>
  <si>
    <t>12-05-066</t>
  </si>
  <si>
    <t>T61</t>
  </si>
  <si>
    <t>Oszlopállítás betongyámmal</t>
  </si>
  <si>
    <t>12-05-011</t>
  </si>
  <si>
    <t>T60</t>
  </si>
  <si>
    <t>Vízóraakna készítése kisméretű téglából</t>
  </si>
  <si>
    <t>12-04-001</t>
  </si>
  <si>
    <t>T59</t>
  </si>
  <si>
    <r>
      <t>m</t>
    </r>
    <r>
      <rPr>
        <b/>
        <sz val="13"/>
        <color theme="1"/>
        <rFont val="Calibri"/>
        <family val="2"/>
        <charset val="238"/>
      </rPr>
      <t>²</t>
    </r>
  </si>
  <si>
    <t>Burkolt út készítése, 8 cm vastag kavicságyazattal, és előregyártott vasbeton lapokkal</t>
  </si>
  <si>
    <t>12-01-003</t>
  </si>
  <si>
    <t>T58</t>
  </si>
  <si>
    <t>Építés külön költségei</t>
  </si>
  <si>
    <t>Homlokzati állvány készítése szintenként pallóterítéssel, korláttal, lábdeszkával kétlábas, kétpallós kivitelben 20 m magasságig</t>
  </si>
  <si>
    <t>15-04-041</t>
  </si>
  <si>
    <t>T57</t>
  </si>
  <si>
    <t>Falzsaluzás kétoldali, függőleges vagy ferde sík felülettel</t>
  </si>
  <si>
    <t>15-01-001</t>
  </si>
  <si>
    <t>T56</t>
  </si>
  <si>
    <t xml:space="preserve">Vb. gerenda zsaluzása </t>
  </si>
  <si>
    <t>15-02-002</t>
  </si>
  <si>
    <t>T55</t>
  </si>
  <si>
    <t>Koszorú zsaluzás párkány nélkül</t>
  </si>
  <si>
    <t>15-02-006</t>
  </si>
  <si>
    <t>T54</t>
  </si>
  <si>
    <t>Zsaluzás, állványozás</t>
  </si>
  <si>
    <t>Építmény külön költségei</t>
  </si>
  <si>
    <t>4.</t>
  </si>
  <si>
    <t>Hő- és hangszigetelő lemez elhelyezése, sík felületen ragasztással</t>
  </si>
  <si>
    <t>48-07-071</t>
  </si>
  <si>
    <t>T53</t>
  </si>
  <si>
    <t>Talajnedvesség elleni szigetelés bitumenes csupaszlemezzel 2 rétegben</t>
  </si>
  <si>
    <t>48-02-001</t>
  </si>
  <si>
    <t>T52</t>
  </si>
  <si>
    <t>Szigetelés</t>
  </si>
  <si>
    <t>Belső falfelület mázolásának részmunkái falmázolás finom szemcsézése bármilyen padozatú helyiségben</t>
  </si>
  <si>
    <t>47-00-128</t>
  </si>
  <si>
    <t>T51</t>
  </si>
  <si>
    <t>Felület előkészítése és részmunkák falfelületen, simítótapaszolás falfelületen egyszeri és minden további  egyszerű felületen</t>
  </si>
  <si>
    <t>47-00-126</t>
  </si>
  <si>
    <t>T50</t>
  </si>
  <si>
    <t>Felület előkészítése, részmunkák belső festéseknél, felület gipszes simítása, vakolt felületen, bármilyen padozatú helyiségben</t>
  </si>
  <si>
    <t>47-00-106</t>
  </si>
  <si>
    <t>T49</t>
  </si>
  <si>
    <t>Felületképzések</t>
  </si>
  <si>
    <t>Kétrétegű külső-, belső ajtó elhelyezése káva nélküli falba 6,00 m kerületig</t>
  </si>
  <si>
    <t>44-01-007</t>
  </si>
  <si>
    <t>T48</t>
  </si>
  <si>
    <t>Gerébtokos bejárati ajtó elhelyezése, 6,00 m kerületig</t>
  </si>
  <si>
    <t>44-01-016</t>
  </si>
  <si>
    <t>T47</t>
  </si>
  <si>
    <t>Erkélyajtó elhelyezése, fa erkélyajt 4,00-6,00 m-ig</t>
  </si>
  <si>
    <t>44-03-001</t>
  </si>
  <si>
    <t>T46</t>
  </si>
  <si>
    <t>Hőszigetelő üvegezésű faablak elhelyezése 4,00-6,00 m-ig</t>
  </si>
  <si>
    <t>44-02-016</t>
  </si>
  <si>
    <t>T45</t>
  </si>
  <si>
    <t>Asztalos szerkezetek</t>
  </si>
  <si>
    <t>Szőnyegpadló burkolat, meglévő aljzatra, habhát – oldalazott vagy              habhát – oldalazás nélküli szőnyeggel</t>
  </si>
  <si>
    <t>42-03-051</t>
  </si>
  <si>
    <t>T44</t>
  </si>
  <si>
    <t>Aljzat finomsimítása padlón, 1 mm vastagságban</t>
  </si>
  <si>
    <t>42-03-031</t>
  </si>
  <si>
    <t>T43</t>
  </si>
  <si>
    <t>Fal-, pillér-, és oszlopburkolat 10x10 méretű mázas kerámialapból</t>
  </si>
  <si>
    <t>42-02-036</t>
  </si>
  <si>
    <t>T42</t>
  </si>
  <si>
    <t>T41</t>
  </si>
  <si>
    <t xml:space="preserve">Lábazatburkolat egyenes egysoros kivitelben, 15x30 cm méretű mázas kerámia, -vagy márványlapból
</t>
  </si>
  <si>
    <t>42-02-050</t>
  </si>
  <si>
    <t>T40</t>
  </si>
  <si>
    <t xml:space="preserve">Padlóburkolat 30x30-as mázas kerámia, vagy márványlapból
</t>
  </si>
  <si>
    <t>42-02-014</t>
  </si>
  <si>
    <t>T39</t>
  </si>
  <si>
    <t>T38</t>
  </si>
  <si>
    <t>T37</t>
  </si>
  <si>
    <t xml:space="preserve">Lábazatburkolat egyenes egysoros kivitelben, 25x25 cm méretű mázas kerámia, vagy márványlapból
</t>
  </si>
  <si>
    <t>42-02-053</t>
  </si>
  <si>
    <t>T36</t>
  </si>
  <si>
    <t>T35</t>
  </si>
  <si>
    <t>T34</t>
  </si>
  <si>
    <t>T33</t>
  </si>
  <si>
    <t>T32</t>
  </si>
  <si>
    <t>T31</t>
  </si>
  <si>
    <t>Aljzat-, hideg-, és melegburkolatok készítése</t>
  </si>
  <si>
    <t>Tetőfedés hódfarkú cseréppel</t>
  </si>
  <si>
    <t>41-03-002</t>
  </si>
  <si>
    <t>T30</t>
  </si>
  <si>
    <t>Tetőfedés</t>
  </si>
  <si>
    <t>Szakipari munkák</t>
  </si>
  <si>
    <t>3.</t>
  </si>
  <si>
    <t>Homlokzatvakolás, dörzsölt felülettel, mészhabarcs alapréteggel, kőporo habarcs felső réteggel, két színben</t>
  </si>
  <si>
    <t>Mennyezetvakolás, mészhabarccsal, sima kivitelben, előregyártott kiselemes födémen</t>
  </si>
  <si>
    <t>Oldalfalvakolás mészhabarccsal téglafelületen</t>
  </si>
  <si>
    <t>Vakolás és rabicolás</t>
  </si>
  <si>
    <t>Eresz és szegélydeszkázás, gyalult, hornyolt deszkával</t>
  </si>
  <si>
    <t>Tetőlécezés hornyolt cserépfedés alá</t>
  </si>
  <si>
    <r>
      <t>Fa fedélszerkezet készítése, faragott fából, 0,021m</t>
    </r>
    <r>
      <rPr>
        <b/>
        <sz val="13"/>
        <color theme="1"/>
        <rFont val="Calibri"/>
        <family val="2"/>
        <charset val="238"/>
      </rPr>
      <t>³/m² bedolgozott famennyiséggel</t>
    </r>
  </si>
  <si>
    <t>Ácsmunkák</t>
  </si>
  <si>
    <t>Válaszfal építése, POROTHERM válaszfal elemből, 10 cm vastagságban, 50x10x23,8 méretű elemből</t>
  </si>
  <si>
    <t>Teherhordó fal falazáse POROTHERM kézi elemből,   30-as névleges vastagságban, 30-as jelű elemből</t>
  </si>
  <si>
    <t>Kőműves munkák</t>
  </si>
  <si>
    <t>EB 60/19 -es béléselemek elhelyezése gerendák közé</t>
  </si>
  <si>
    <t>E7-36-os födémelem elhelyezése és szerelése, tartószerkezetre, hézagok habarcskitöltéséval</t>
  </si>
  <si>
    <t>E7-42-es födémelem elhelyezése és szerelése, tartószerkezetre, hézagok habarcskitöltéséval</t>
  </si>
  <si>
    <t>A12 vasbeton áthidaló gerenda elhelyezése tartószerkezetre, csomóponti kötés nélkül</t>
  </si>
  <si>
    <t>AD27 vasbeton áthidaló gerenda elhelyezése tartószerkezetre, csomóponti kötés nélkül</t>
  </si>
  <si>
    <t>AD9 vasbeton áthidaló gerenda elhelyezése tartószerkezetre, csomóponti kötés nélkül</t>
  </si>
  <si>
    <t>Előregyárotott épületszerkezeti elemek elhelyezése</t>
  </si>
  <si>
    <t>m³</t>
  </si>
  <si>
    <t>Aljzatbeton készítése, teraszburkolat alá, kavicsbetonból,léccel lehúzva, 10 cm vastagságban</t>
  </si>
  <si>
    <t xml:space="preserve"> </t>
  </si>
  <si>
    <t>Aljzatbeton készítése, födémen, kavicsbetonból,léccel lehúzva, 5 cm vastagságban</t>
  </si>
  <si>
    <r>
      <t>m</t>
    </r>
    <r>
      <rPr>
        <b/>
        <sz val="13"/>
        <color theme="1"/>
        <rFont val="Calibri"/>
        <family val="2"/>
        <charset val="238"/>
      </rPr>
      <t>³</t>
    </r>
  </si>
  <si>
    <t>Aljzatbeton készítése, melegburkolat alá, kavicsbetonból, simított érdes felülettel, 5cm vastagságban</t>
  </si>
  <si>
    <t>Aljzatbeton készítése, hidegburkolat alá, kavicsbetonból,léccel lehúzva, 5 cm vastagságban</t>
  </si>
  <si>
    <t>Aljzatbeton készítése, vízszigetelés alá, kavicsbetonból,léccel lehúzva, 6cm vastagságban, C12-24/KK betonminőséggel</t>
  </si>
  <si>
    <t>Vasbeton teraszlépcső készítése, felvonós technológiával, C12-24/KK betonminőséggel</t>
  </si>
  <si>
    <t>Vasbeton gerenda készítése, betonszivattyús technológiával, C25-16/KK betonminőséggel</t>
  </si>
  <si>
    <t>Vasbeton koszorú készítése, betonszivattyús technológiával, C25-16/KK betonminőséggel</t>
  </si>
  <si>
    <t>Lábazati betonfal készítése, kavicsbetonból,  25 cm vastagság felett, 30cm magasságban</t>
  </si>
  <si>
    <t>Betonacél szerelése 12 mm-es névleges átmérővel, koszorúhoz</t>
  </si>
  <si>
    <t>31-01 002</t>
  </si>
  <si>
    <t>Helyszíni beton és vasbeton munkák</t>
  </si>
  <si>
    <t>Építőmesteri munkák</t>
  </si>
  <si>
    <t>2.</t>
  </si>
  <si>
    <t>Sávalap készítése, betonszivattyús technológiával</t>
  </si>
  <si>
    <t>Síkalapozás</t>
  </si>
  <si>
    <t>Szivárgó fenékcsatorna, folyóka ágyazatának készítése, osztályozott kavicskitöltéssel, 20 cm vastagságban</t>
  </si>
  <si>
    <t>T5/2</t>
  </si>
  <si>
    <t>Szivárgó fenékcsatorna, folyóka ágyazatának készítése, osztályozott kavicskitöltéssel, 10 cm vastagságban</t>
  </si>
  <si>
    <t>T5/1</t>
  </si>
  <si>
    <t>Szivárgóépítés és alagcsövezés</t>
  </si>
  <si>
    <t>Talajjavító réteg készítése 2 cm homokterítéssel, építményen belül, 3 m-nél nagyobb szélességben</t>
  </si>
  <si>
    <r>
      <t>Munkaárok földkiemelése, közmű nélküli területen, gépi erővel, bármely konzisztenciájú talajban, I-IV. (III.) oszt. Talajban, dúcolás nélkül, 3 m</t>
    </r>
    <r>
      <rPr>
        <b/>
        <sz val="13"/>
        <color theme="1"/>
        <rFont val="Calibri"/>
        <family val="2"/>
        <charset val="238"/>
      </rPr>
      <t>²</t>
    </r>
    <r>
      <rPr>
        <b/>
        <sz val="13"/>
        <color theme="1"/>
        <rFont val="Calibri"/>
        <family val="2"/>
        <charset val="238"/>
        <scheme val="minor"/>
      </rPr>
      <t xml:space="preserve"> szelvény felett</t>
    </r>
  </si>
  <si>
    <r>
      <t>10m</t>
    </r>
    <r>
      <rPr>
        <b/>
        <sz val="13"/>
        <color theme="1"/>
        <rFont val="Calibri"/>
        <family val="2"/>
        <charset val="238"/>
      </rPr>
      <t>²</t>
    </r>
  </si>
  <si>
    <t>Humusz leszedése, karolás depóniába vagy talicskára, bármely konzistenciájó talajban, kézi erővel, 20 cm vastagságban, I-II. osztályú talajban</t>
  </si>
  <si>
    <t>Gyomírtás Hungazi WP-50 vegyszerrel</t>
  </si>
  <si>
    <t>Irtás-, föld- és sziklamunka</t>
  </si>
  <si>
    <t>1,1</t>
  </si>
  <si>
    <t>Alépítményi munkák</t>
  </si>
  <si>
    <t>1.</t>
  </si>
  <si>
    <r>
      <t>m</t>
    </r>
    <r>
      <rPr>
        <b/>
        <sz val="11"/>
        <color theme="1"/>
        <rFont val="Calibri"/>
        <family val="2"/>
        <charset val="238"/>
      </rPr>
      <t>²</t>
    </r>
  </si>
  <si>
    <t>∑</t>
  </si>
  <si>
    <t>F6</t>
  </si>
  <si>
    <r>
      <t>m</t>
    </r>
    <r>
      <rPr>
        <sz val="11"/>
        <color theme="1"/>
        <rFont val="Calibri"/>
        <family val="2"/>
        <charset val="238"/>
      </rPr>
      <t>²</t>
    </r>
  </si>
  <si>
    <t>Válaszfal</t>
  </si>
  <si>
    <t>F5</t>
  </si>
  <si>
    <t>F4</t>
  </si>
  <si>
    <t>F3</t>
  </si>
  <si>
    <t>Teherhordófal</t>
  </si>
  <si>
    <t>F2</t>
  </si>
  <si>
    <t>F1</t>
  </si>
  <si>
    <t>össz me./idom</t>
  </si>
  <si>
    <t>magasság</t>
  </si>
  <si>
    <t>szélesség</t>
  </si>
  <si>
    <t>hossz</t>
  </si>
  <si>
    <t>idom jele</t>
  </si>
  <si>
    <t>elsz. me.</t>
  </si>
  <si>
    <t>megnevezés</t>
  </si>
  <si>
    <t>sorsz.</t>
  </si>
  <si>
    <r>
      <t>m</t>
    </r>
    <r>
      <rPr>
        <b/>
        <sz val="11"/>
        <color theme="1"/>
        <rFont val="Calibri"/>
        <family val="2"/>
        <charset val="238"/>
      </rPr>
      <t>³</t>
    </r>
  </si>
  <si>
    <t>A5</t>
  </si>
  <si>
    <r>
      <t>m</t>
    </r>
    <r>
      <rPr>
        <sz val="11"/>
        <color theme="1"/>
        <rFont val="Calibri"/>
        <family val="2"/>
        <charset val="238"/>
      </rPr>
      <t>³</t>
    </r>
  </si>
  <si>
    <t>Alapsáv</t>
  </si>
  <si>
    <t>A4</t>
  </si>
  <si>
    <t>A3</t>
  </si>
  <si>
    <t>A2</t>
  </si>
  <si>
    <t>A1</t>
  </si>
  <si>
    <t>egységár</t>
  </si>
  <si>
    <t>11-52-004</t>
  </si>
  <si>
    <t>H50</t>
  </si>
  <si>
    <t>H6</t>
  </si>
  <si>
    <t>habarcs, H6</t>
  </si>
  <si>
    <t>35-04-002</t>
  </si>
  <si>
    <t>előregyártott elem, AD9</t>
  </si>
  <si>
    <t>előregyártott elem AD27</t>
  </si>
  <si>
    <t>előregyártott elem A12</t>
  </si>
  <si>
    <t>előregyártott elem E7-42</t>
  </si>
  <si>
    <t>előregyártott elem E7-36</t>
  </si>
</sst>
</file>

<file path=xl/styles.xml><?xml version="1.0" encoding="utf-8"?>
<styleSheet xmlns="http://schemas.openxmlformats.org/spreadsheetml/2006/main">
  <numFmts count="7">
    <numFmt numFmtId="42" formatCode="_-* #,##0\ &quot;Ft&quot;_-;\-* #,##0\ &quot;Ft&quot;_-;_-* &quot;-&quot;\ &quot;Ft&quot;_-;_-@_-"/>
    <numFmt numFmtId="164" formatCode="#,##0\ &quot;Ft&quot;"/>
    <numFmt numFmtId="165" formatCode="0.0"/>
    <numFmt numFmtId="166" formatCode="#,##0.\-"/>
    <numFmt numFmtId="167" formatCode="0.000"/>
    <numFmt numFmtId="168" formatCode="#,##0.0"/>
    <numFmt numFmtId="169" formatCode="#,##0.00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2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64" fontId="0" fillId="2" borderId="21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164" fontId="0" fillId="2" borderId="29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164" fontId="0" fillId="3" borderId="7" xfId="0" applyNumberFormat="1" applyFill="1" applyBorder="1" applyAlignment="1" applyProtection="1">
      <alignment horizontal="center" vertical="center" wrapText="1"/>
      <protection locked="0"/>
    </xf>
    <xf numFmtId="164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/>
    <xf numFmtId="164" fontId="0" fillId="4" borderId="28" xfId="0" applyNumberFormat="1" applyFill="1" applyBorder="1" applyAlignment="1" applyProtection="1">
      <alignment horizontal="center" vertical="center" wrapText="1"/>
      <protection locked="0"/>
    </xf>
    <xf numFmtId="164" fontId="0" fillId="4" borderId="30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8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169" fontId="3" fillId="0" borderId="0" xfId="0" applyNumberFormat="1" applyFont="1" applyAlignment="1">
      <alignment horizontal="right"/>
    </xf>
    <xf numFmtId="0" fontId="6" fillId="0" borderId="0" xfId="0" applyFont="1"/>
    <xf numFmtId="3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3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55"/>
  <sheetViews>
    <sheetView topLeftCell="A70" workbookViewId="0">
      <selection activeCell="D95" sqref="D95"/>
    </sheetView>
  </sheetViews>
  <sheetFormatPr defaultRowHeight="18.75"/>
  <cols>
    <col min="1" max="1" width="2.85546875" style="56" customWidth="1"/>
    <col min="2" max="2" width="4.7109375" style="59" customWidth="1"/>
    <col min="3" max="3" width="5.7109375" style="58" customWidth="1"/>
    <col min="4" max="4" width="13.28515625" style="58" customWidth="1"/>
    <col min="5" max="5" width="11.28515625" style="57" customWidth="1"/>
    <col min="6" max="6" width="7.5703125" style="57" customWidth="1"/>
    <col min="7" max="7" width="3.7109375" style="56" customWidth="1"/>
    <col min="8" max="8" width="12.7109375" style="56" customWidth="1"/>
    <col min="9" max="9" width="2.140625" style="57" customWidth="1"/>
    <col min="10" max="11" width="16.7109375" style="56" customWidth="1"/>
    <col min="12" max="12" width="15.7109375" style="55" customWidth="1"/>
    <col min="13" max="13" width="12.7109375" style="55" customWidth="1"/>
    <col min="14" max="14" width="20.5703125" style="55" customWidth="1"/>
    <col min="15" max="16" width="15.7109375" style="55" customWidth="1"/>
    <col min="17" max="16384" width="9.140625" style="55"/>
  </cols>
  <sheetData>
    <row r="1" spans="1:16" ht="19.5">
      <c r="A1" s="56" t="s">
        <v>278</v>
      </c>
      <c r="B1" s="106" t="s">
        <v>277</v>
      </c>
      <c r="C1" s="106"/>
      <c r="D1" s="106"/>
      <c r="E1" s="106"/>
      <c r="F1" s="106"/>
      <c r="G1" s="106"/>
      <c r="H1" s="106"/>
      <c r="I1" s="106"/>
      <c r="J1" s="106"/>
    </row>
    <row r="2" spans="1:16">
      <c r="B2" s="59" t="s">
        <v>276</v>
      </c>
      <c r="C2" s="104" t="s">
        <v>275</v>
      </c>
      <c r="D2" s="104"/>
      <c r="E2" s="104"/>
      <c r="F2" s="104"/>
      <c r="G2" s="104"/>
      <c r="H2" s="104"/>
      <c r="I2" s="104"/>
      <c r="J2" s="104"/>
      <c r="K2" s="83"/>
    </row>
    <row r="3" spans="1:16">
      <c r="C3" s="57"/>
      <c r="D3" s="57"/>
      <c r="G3" s="57"/>
      <c r="H3" s="57"/>
      <c r="J3" s="57"/>
      <c r="K3" s="83"/>
    </row>
    <row r="4" spans="1:16" s="80" customFormat="1" ht="18.75" customHeight="1">
      <c r="A4" s="68"/>
      <c r="B4" s="82"/>
      <c r="C4" s="63" t="s">
        <v>7</v>
      </c>
      <c r="D4" s="63" t="s">
        <v>8</v>
      </c>
      <c r="E4" s="101" t="s">
        <v>274</v>
      </c>
      <c r="F4" s="101"/>
      <c r="G4" s="101"/>
      <c r="H4" s="101"/>
      <c r="I4" s="101"/>
      <c r="J4" s="64" t="s">
        <v>128</v>
      </c>
      <c r="K4" s="64" t="s">
        <v>127</v>
      </c>
      <c r="L4" s="81"/>
      <c r="M4" s="79"/>
      <c r="N4" s="79"/>
    </row>
    <row r="5" spans="1:16">
      <c r="E5" s="101"/>
      <c r="F5" s="101"/>
      <c r="G5" s="101"/>
      <c r="H5" s="101"/>
      <c r="I5" s="101"/>
      <c r="M5" s="79"/>
      <c r="N5" s="79"/>
    </row>
    <row r="7" spans="1:16">
      <c r="E7" s="71">
        <v>10.045</v>
      </c>
      <c r="F7" s="57" t="s">
        <v>272</v>
      </c>
      <c r="G7" s="61" t="s">
        <v>126</v>
      </c>
      <c r="H7" s="60">
        <f>Egységárak!H8</f>
        <v>990</v>
      </c>
      <c r="J7" s="60">
        <f>E7*H7</f>
        <v>9944.5499999999993</v>
      </c>
      <c r="M7" s="78"/>
      <c r="O7" s="77"/>
      <c r="P7" s="77"/>
    </row>
    <row r="8" spans="1:16">
      <c r="G8" s="61" t="s">
        <v>125</v>
      </c>
      <c r="H8" s="60">
        <f>Egységárak!I8</f>
        <v>715</v>
      </c>
      <c r="K8" s="60">
        <f>E7*H8</f>
        <v>7182.1750000000002</v>
      </c>
      <c r="O8" s="77"/>
      <c r="P8" s="77"/>
    </row>
    <row r="11" spans="1:16" ht="21">
      <c r="C11" s="63" t="s">
        <v>14</v>
      </c>
      <c r="D11" s="63" t="s">
        <v>15</v>
      </c>
      <c r="E11" s="101" t="s">
        <v>273</v>
      </c>
      <c r="F11" s="101"/>
      <c r="G11" s="101"/>
      <c r="H11" s="101"/>
      <c r="I11" s="101"/>
      <c r="J11" s="64" t="s">
        <v>128</v>
      </c>
      <c r="K11" s="64" t="s">
        <v>127</v>
      </c>
    </row>
    <row r="12" spans="1:16">
      <c r="A12" s="55"/>
      <c r="B12" s="55"/>
      <c r="E12" s="101"/>
      <c r="F12" s="101"/>
      <c r="G12" s="101"/>
      <c r="H12" s="101"/>
      <c r="I12" s="101"/>
    </row>
    <row r="13" spans="1:16">
      <c r="A13" s="55"/>
      <c r="B13" s="55"/>
      <c r="E13" s="101"/>
      <c r="F13" s="101"/>
      <c r="G13" s="101"/>
      <c r="H13" s="101"/>
      <c r="I13" s="101"/>
    </row>
    <row r="14" spans="1:16">
      <c r="A14" s="55"/>
      <c r="B14" s="55"/>
      <c r="E14" s="101"/>
      <c r="F14" s="101"/>
      <c r="G14" s="101"/>
      <c r="H14" s="101"/>
      <c r="I14" s="101"/>
    </row>
    <row r="15" spans="1:16">
      <c r="A15" s="55"/>
      <c r="B15" s="55"/>
      <c r="E15" s="101"/>
      <c r="F15" s="101"/>
      <c r="G15" s="101"/>
      <c r="H15" s="101"/>
      <c r="I15" s="101"/>
    </row>
    <row r="17" spans="1:11">
      <c r="A17" s="55"/>
      <c r="B17" s="55"/>
      <c r="E17" s="71">
        <v>10.045</v>
      </c>
      <c r="F17" s="57" t="s">
        <v>272</v>
      </c>
      <c r="G17" s="61" t="s">
        <v>126</v>
      </c>
      <c r="H17" s="60"/>
      <c r="J17" s="60">
        <f>E17*H17</f>
        <v>0</v>
      </c>
    </row>
    <row r="18" spans="1:11">
      <c r="A18" s="55"/>
      <c r="B18" s="55"/>
      <c r="G18" s="61" t="s">
        <v>125</v>
      </c>
      <c r="H18" s="60">
        <f>Egységárak!I11</f>
        <v>1960</v>
      </c>
      <c r="K18" s="60">
        <f>E17*H18</f>
        <v>19688.2</v>
      </c>
    </row>
    <row r="21" spans="1:11" ht="21">
      <c r="A21" s="55"/>
      <c r="B21" s="55"/>
      <c r="C21" s="63" t="s">
        <v>16</v>
      </c>
      <c r="D21" s="63" t="s">
        <v>17</v>
      </c>
      <c r="E21" s="101" t="s">
        <v>271</v>
      </c>
      <c r="F21" s="101"/>
      <c r="G21" s="101"/>
      <c r="H21" s="101"/>
      <c r="I21" s="101"/>
      <c r="J21" s="64" t="s">
        <v>128</v>
      </c>
      <c r="K21" s="64" t="s">
        <v>127</v>
      </c>
    </row>
    <row r="22" spans="1:11">
      <c r="A22" s="55"/>
      <c r="B22" s="55"/>
      <c r="E22" s="101"/>
      <c r="F22" s="101"/>
      <c r="G22" s="101"/>
      <c r="H22" s="101"/>
      <c r="I22" s="101"/>
    </row>
    <row r="23" spans="1:11">
      <c r="A23" s="55"/>
      <c r="B23" s="55"/>
      <c r="E23" s="101"/>
      <c r="F23" s="101"/>
      <c r="G23" s="101"/>
      <c r="H23" s="101"/>
      <c r="I23" s="101"/>
    </row>
    <row r="24" spans="1:11">
      <c r="A24" s="55"/>
      <c r="B24" s="55"/>
      <c r="E24" s="101"/>
      <c r="F24" s="101"/>
      <c r="G24" s="101"/>
      <c r="H24" s="101"/>
      <c r="I24" s="101"/>
    </row>
    <row r="25" spans="1:11">
      <c r="A25" s="55"/>
      <c r="B25" s="55"/>
      <c r="E25" s="101"/>
      <c r="F25" s="101"/>
      <c r="G25" s="101"/>
      <c r="H25" s="101"/>
      <c r="I25" s="101"/>
    </row>
    <row r="27" spans="1:11">
      <c r="A27" s="55"/>
      <c r="B27" s="55"/>
      <c r="E27" s="71">
        <v>14.864000000000001</v>
      </c>
      <c r="F27" s="57" t="s">
        <v>250</v>
      </c>
      <c r="G27" s="61" t="s">
        <v>126</v>
      </c>
      <c r="H27" s="60"/>
      <c r="J27" s="60">
        <f>E27*H27</f>
        <v>0</v>
      </c>
    </row>
    <row r="28" spans="1:11">
      <c r="A28" s="55"/>
      <c r="B28" s="55"/>
      <c r="G28" s="61" t="s">
        <v>125</v>
      </c>
      <c r="H28" s="60">
        <f>Egységárak!I15</f>
        <v>1325.5</v>
      </c>
      <c r="K28" s="60">
        <f>E27*H28</f>
        <v>19702.232</v>
      </c>
    </row>
    <row r="31" spans="1:11" ht="21">
      <c r="A31" s="55"/>
      <c r="B31" s="55"/>
      <c r="C31" s="63" t="s">
        <v>19</v>
      </c>
      <c r="D31" s="63" t="s">
        <v>20</v>
      </c>
      <c r="E31" s="101" t="s">
        <v>270</v>
      </c>
      <c r="F31" s="101"/>
      <c r="G31" s="101"/>
      <c r="H31" s="101"/>
      <c r="I31" s="101"/>
      <c r="J31" s="64" t="s">
        <v>128</v>
      </c>
      <c r="K31" s="64" t="s">
        <v>127</v>
      </c>
    </row>
    <row r="32" spans="1:11">
      <c r="A32" s="55"/>
      <c r="B32" s="55"/>
      <c r="E32" s="101"/>
      <c r="F32" s="101"/>
      <c r="G32" s="101"/>
      <c r="H32" s="101"/>
      <c r="I32" s="101"/>
    </row>
    <row r="33" spans="1:11">
      <c r="A33" s="55"/>
      <c r="B33" s="55"/>
      <c r="E33" s="101"/>
      <c r="F33" s="101"/>
      <c r="G33" s="101"/>
      <c r="H33" s="101"/>
      <c r="I33" s="101"/>
    </row>
    <row r="35" spans="1:11">
      <c r="A35" s="55"/>
      <c r="E35" s="66">
        <v>0.90159999999999996</v>
      </c>
      <c r="F35" s="57" t="s">
        <v>246</v>
      </c>
      <c r="G35" s="61" t="s">
        <v>126</v>
      </c>
      <c r="H35" s="60">
        <f>Egységárak!H20</f>
        <v>9125</v>
      </c>
      <c r="J35" s="60">
        <f>E35*H35</f>
        <v>8227.1</v>
      </c>
    </row>
    <row r="36" spans="1:11">
      <c r="A36" s="55"/>
      <c r="G36" s="61" t="s">
        <v>125</v>
      </c>
      <c r="H36" s="60">
        <f>Egységárak!I20</f>
        <v>990</v>
      </c>
      <c r="K36" s="60">
        <f>E35*H36</f>
        <v>892.58399999999995</v>
      </c>
    </row>
    <row r="41" spans="1:11">
      <c r="A41" s="55"/>
      <c r="B41" s="76">
        <v>1.2</v>
      </c>
      <c r="C41" s="104" t="s">
        <v>269</v>
      </c>
      <c r="D41" s="104"/>
      <c r="E41" s="104"/>
      <c r="F41" s="104"/>
      <c r="G41" s="104"/>
      <c r="H41" s="104"/>
      <c r="I41" s="104"/>
      <c r="J41" s="104"/>
    </row>
    <row r="42" spans="1:11">
      <c r="A42" s="55"/>
      <c r="B42" s="76"/>
      <c r="C42" s="57"/>
      <c r="D42" s="57"/>
      <c r="G42" s="57"/>
      <c r="H42" s="57"/>
      <c r="J42" s="57"/>
    </row>
    <row r="43" spans="1:11" ht="21">
      <c r="A43" s="55"/>
      <c r="C43" s="63" t="s">
        <v>268</v>
      </c>
      <c r="D43" s="63" t="s">
        <v>25</v>
      </c>
      <c r="E43" s="101" t="s">
        <v>267</v>
      </c>
      <c r="F43" s="101"/>
      <c r="G43" s="101"/>
      <c r="H43" s="101"/>
      <c r="I43" s="101"/>
      <c r="J43" s="64" t="s">
        <v>128</v>
      </c>
      <c r="K43" s="64" t="s">
        <v>127</v>
      </c>
    </row>
    <row r="44" spans="1:11">
      <c r="A44" s="55"/>
      <c r="E44" s="101"/>
      <c r="F44" s="101"/>
      <c r="G44" s="101"/>
      <c r="H44" s="101"/>
      <c r="I44" s="101"/>
    </row>
    <row r="45" spans="1:11">
      <c r="A45" s="55"/>
      <c r="E45" s="101"/>
      <c r="F45" s="101"/>
      <c r="G45" s="101"/>
      <c r="H45" s="101"/>
      <c r="I45" s="101"/>
    </row>
    <row r="46" spans="1:11">
      <c r="A46" s="55"/>
      <c r="E46" s="101"/>
      <c r="F46" s="101"/>
      <c r="G46" s="101"/>
      <c r="H46" s="101"/>
      <c r="I46" s="101"/>
    </row>
    <row r="48" spans="1:11">
      <c r="A48" s="55"/>
      <c r="B48" s="55"/>
      <c r="E48" s="66">
        <v>4.617</v>
      </c>
      <c r="F48" s="57" t="s">
        <v>246</v>
      </c>
      <c r="G48" s="61" t="s">
        <v>126</v>
      </c>
      <c r="H48" s="60">
        <f>Egységárak!H24</f>
        <v>965.55</v>
      </c>
      <c r="J48" s="60">
        <f>E48*H48</f>
        <v>4457.9443499999998</v>
      </c>
    </row>
    <row r="49" spans="1:11">
      <c r="A49" s="55"/>
      <c r="B49" s="55"/>
      <c r="G49" s="61" t="s">
        <v>125</v>
      </c>
      <c r="H49" s="60">
        <f>Egységárak!I24</f>
        <v>3160</v>
      </c>
      <c r="K49" s="60">
        <f>E48*H49</f>
        <v>14589.72</v>
      </c>
    </row>
    <row r="52" spans="1:11" ht="21" customHeight="1">
      <c r="A52" s="55"/>
      <c r="B52" s="55"/>
      <c r="C52" s="63" t="s">
        <v>266</v>
      </c>
      <c r="D52" s="63" t="s">
        <v>25</v>
      </c>
      <c r="E52" s="101" t="s">
        <v>265</v>
      </c>
      <c r="F52" s="101"/>
      <c r="G52" s="101"/>
      <c r="H52" s="101"/>
      <c r="I52" s="101"/>
      <c r="J52" s="64" t="s">
        <v>128</v>
      </c>
      <c r="K52" s="64" t="s">
        <v>127</v>
      </c>
    </row>
    <row r="53" spans="1:11" ht="18.75" customHeight="1">
      <c r="A53" s="55"/>
      <c r="B53" s="55"/>
      <c r="E53" s="101"/>
      <c r="F53" s="101"/>
      <c r="G53" s="101"/>
      <c r="H53" s="101"/>
      <c r="I53" s="101"/>
    </row>
    <row r="54" spans="1:11" ht="18.75" customHeight="1">
      <c r="A54" s="55"/>
      <c r="B54" s="55"/>
      <c r="E54" s="101"/>
      <c r="F54" s="101"/>
      <c r="G54" s="101"/>
      <c r="H54" s="101"/>
      <c r="I54" s="101"/>
    </row>
    <row r="55" spans="1:11" ht="18.75" customHeight="1">
      <c r="A55" s="55"/>
      <c r="B55" s="55"/>
      <c r="E55" s="101"/>
      <c r="F55" s="101"/>
      <c r="G55" s="101"/>
      <c r="H55" s="101"/>
      <c r="I55" s="101"/>
    </row>
    <row r="57" spans="1:11">
      <c r="A57" s="55"/>
      <c r="B57" s="55"/>
      <c r="E57" s="71">
        <v>1.6419999999999999</v>
      </c>
      <c r="F57" s="57" t="s">
        <v>250</v>
      </c>
      <c r="G57" s="61" t="s">
        <v>126</v>
      </c>
      <c r="H57" s="60">
        <f>Egységárak!H24</f>
        <v>965.55</v>
      </c>
      <c r="J57" s="60">
        <f>E57*H57</f>
        <v>1585.4330999999997</v>
      </c>
    </row>
    <row r="58" spans="1:11">
      <c r="A58" s="55"/>
      <c r="B58" s="55"/>
      <c r="G58" s="61" t="s">
        <v>125</v>
      </c>
      <c r="H58" s="60">
        <f>Egységárak!I24</f>
        <v>3160</v>
      </c>
      <c r="K58" s="60">
        <f>E57*H58</f>
        <v>5188.7199999999993</v>
      </c>
    </row>
    <row r="61" spans="1:11">
      <c r="A61" s="55"/>
      <c r="B61" s="59">
        <v>1.3</v>
      </c>
      <c r="C61" s="104" t="s">
        <v>264</v>
      </c>
      <c r="D61" s="104"/>
      <c r="E61" s="104"/>
      <c r="F61" s="104"/>
      <c r="G61" s="104"/>
      <c r="H61" s="104"/>
      <c r="I61" s="104"/>
      <c r="J61" s="104"/>
    </row>
    <row r="63" spans="1:11" ht="21">
      <c r="A63" s="55"/>
      <c r="C63" s="63" t="s">
        <v>27</v>
      </c>
      <c r="D63" s="63" t="s">
        <v>28</v>
      </c>
      <c r="E63" s="101" t="s">
        <v>263</v>
      </c>
      <c r="F63" s="101"/>
      <c r="G63" s="101"/>
      <c r="H63" s="101"/>
      <c r="I63" s="101"/>
      <c r="J63" s="64" t="s">
        <v>128</v>
      </c>
      <c r="K63" s="64" t="s">
        <v>127</v>
      </c>
    </row>
    <row r="64" spans="1:11">
      <c r="A64" s="55"/>
      <c r="E64" s="101"/>
      <c r="F64" s="101"/>
      <c r="G64" s="101"/>
      <c r="H64" s="101"/>
      <c r="I64" s="101"/>
    </row>
    <row r="66" spans="1:11">
      <c r="A66" s="55"/>
      <c r="E66" s="71">
        <v>14.864000000000001</v>
      </c>
      <c r="F66" s="57" t="s">
        <v>246</v>
      </c>
      <c r="G66" s="61" t="s">
        <v>126</v>
      </c>
      <c r="H66" s="60">
        <f>Egységárak!H30</f>
        <v>24800.297500000001</v>
      </c>
      <c r="J66" s="60">
        <f>E66*H66</f>
        <v>368631.62204000005</v>
      </c>
    </row>
    <row r="67" spans="1:11">
      <c r="A67" s="55"/>
      <c r="G67" s="61" t="s">
        <v>125</v>
      </c>
      <c r="H67" s="60">
        <f>Egységárak!I30</f>
        <v>2697.4</v>
      </c>
      <c r="K67" s="60">
        <f>E66*H67</f>
        <v>40094.153600000005</v>
      </c>
    </row>
    <row r="81" spans="1:11" ht="19.5">
      <c r="A81" s="56" t="s">
        <v>262</v>
      </c>
      <c r="B81" s="102" t="s">
        <v>261</v>
      </c>
      <c r="C81" s="102"/>
      <c r="D81" s="102"/>
      <c r="E81" s="102"/>
      <c r="F81" s="102"/>
      <c r="G81" s="102"/>
      <c r="H81" s="102"/>
      <c r="I81" s="102"/>
      <c r="J81" s="102"/>
    </row>
    <row r="82" spans="1:11">
      <c r="B82" s="75">
        <v>2.1</v>
      </c>
      <c r="C82" s="105" t="s">
        <v>260</v>
      </c>
      <c r="D82" s="105"/>
      <c r="E82" s="105"/>
      <c r="F82" s="105"/>
      <c r="G82" s="105"/>
      <c r="H82" s="105"/>
      <c r="I82" s="105"/>
      <c r="J82" s="105"/>
    </row>
    <row r="83" spans="1:11">
      <c r="B83" s="75"/>
      <c r="C83" s="74"/>
      <c r="D83" s="74"/>
      <c r="E83" s="74"/>
      <c r="F83" s="74"/>
      <c r="G83" s="74"/>
      <c r="H83" s="74"/>
      <c r="I83" s="74"/>
      <c r="J83" s="74"/>
    </row>
    <row r="84" spans="1:11" ht="21">
      <c r="C84" s="63" t="s">
        <v>32</v>
      </c>
      <c r="D84" s="63" t="s">
        <v>259</v>
      </c>
      <c r="E84" s="101" t="s">
        <v>258</v>
      </c>
      <c r="F84" s="101"/>
      <c r="G84" s="101"/>
      <c r="H84" s="101"/>
      <c r="I84" s="101"/>
      <c r="J84" s="64" t="s">
        <v>128</v>
      </c>
      <c r="K84" s="64" t="s">
        <v>127</v>
      </c>
    </row>
    <row r="85" spans="1:11">
      <c r="E85" s="101"/>
      <c r="F85" s="101"/>
      <c r="G85" s="101"/>
      <c r="H85" s="101"/>
      <c r="I85" s="101"/>
    </row>
    <row r="87" spans="1:11">
      <c r="A87" s="55"/>
      <c r="B87" s="55"/>
      <c r="E87" s="66">
        <v>0.46</v>
      </c>
      <c r="F87" s="57" t="s">
        <v>35</v>
      </c>
      <c r="G87" s="61" t="s">
        <v>126</v>
      </c>
      <c r="H87" s="60">
        <f>Egységárak!H36</f>
        <v>182000</v>
      </c>
      <c r="J87" s="60">
        <f>E87*H87</f>
        <v>83720</v>
      </c>
    </row>
    <row r="88" spans="1:11">
      <c r="A88" s="55"/>
      <c r="B88" s="55"/>
      <c r="G88" s="61" t="s">
        <v>125</v>
      </c>
      <c r="H88" s="60">
        <f>Egységárak!I36</f>
        <v>95904.35</v>
      </c>
      <c r="K88" s="60">
        <f>E87*H88</f>
        <v>44116.001000000004</v>
      </c>
    </row>
    <row r="91" spans="1:11" ht="21">
      <c r="A91" s="55"/>
      <c r="B91" s="55"/>
      <c r="C91" s="63" t="s">
        <v>44</v>
      </c>
      <c r="D91" s="63" t="s">
        <v>45</v>
      </c>
      <c r="E91" s="101" t="s">
        <v>257</v>
      </c>
      <c r="F91" s="101"/>
      <c r="G91" s="101"/>
      <c r="H91" s="101"/>
      <c r="I91" s="101"/>
      <c r="J91" s="64" t="s">
        <v>128</v>
      </c>
      <c r="K91" s="64" t="s">
        <v>127</v>
      </c>
    </row>
    <row r="92" spans="1:11">
      <c r="A92" s="55"/>
      <c r="B92" s="55"/>
      <c r="E92" s="101"/>
      <c r="F92" s="101"/>
      <c r="G92" s="101"/>
      <c r="H92" s="101"/>
      <c r="I92" s="101"/>
    </row>
    <row r="93" spans="1:11">
      <c r="A93" s="55"/>
      <c r="B93" s="55"/>
      <c r="E93" s="101"/>
      <c r="F93" s="101"/>
      <c r="G93" s="101"/>
      <c r="H93" s="101"/>
      <c r="I93" s="101"/>
    </row>
    <row r="95" spans="1:11">
      <c r="A95" s="55"/>
      <c r="B95" s="55"/>
      <c r="E95" s="71">
        <v>3.3620000000000001</v>
      </c>
      <c r="F95" s="57" t="s">
        <v>250</v>
      </c>
      <c r="G95" s="61" t="s">
        <v>126</v>
      </c>
      <c r="H95" s="60">
        <f>Egységárak!H42</f>
        <v>23551.483</v>
      </c>
      <c r="J95" s="60">
        <f>E95*H95</f>
        <v>79180.085846000002</v>
      </c>
    </row>
    <row r="96" spans="1:11">
      <c r="A96" s="55"/>
      <c r="B96" s="55"/>
      <c r="G96" s="61" t="s">
        <v>125</v>
      </c>
      <c r="H96" s="60">
        <f>Egységárak!I42</f>
        <v>2467.4</v>
      </c>
      <c r="K96" s="60">
        <f>E95*H96</f>
        <v>8295.3988000000008</v>
      </c>
    </row>
    <row r="100" spans="1:11" ht="21">
      <c r="A100" s="55"/>
      <c r="B100" s="55"/>
      <c r="C100" s="63" t="s">
        <v>51</v>
      </c>
      <c r="D100" s="63" t="s">
        <v>52</v>
      </c>
      <c r="E100" s="101" t="s">
        <v>256</v>
      </c>
      <c r="F100" s="101"/>
      <c r="G100" s="101"/>
      <c r="H100" s="101"/>
      <c r="I100" s="101"/>
      <c r="J100" s="64" t="s">
        <v>128</v>
      </c>
      <c r="K100" s="64" t="s">
        <v>127</v>
      </c>
    </row>
    <row r="101" spans="1:11">
      <c r="A101" s="55"/>
      <c r="B101" s="55"/>
      <c r="E101" s="101"/>
      <c r="F101" s="101"/>
      <c r="G101" s="101"/>
      <c r="H101" s="101"/>
      <c r="I101" s="101"/>
    </row>
    <row r="102" spans="1:11">
      <c r="A102" s="55"/>
      <c r="B102" s="55"/>
      <c r="E102" s="101"/>
      <c r="F102" s="101"/>
      <c r="G102" s="101"/>
      <c r="H102" s="101"/>
      <c r="I102" s="101"/>
    </row>
    <row r="104" spans="1:11">
      <c r="A104" s="55"/>
      <c r="B104" s="55"/>
      <c r="E104" s="71">
        <v>3.4430000000000001</v>
      </c>
      <c r="F104" s="57" t="s">
        <v>246</v>
      </c>
      <c r="G104" s="61" t="s">
        <v>126</v>
      </c>
      <c r="H104" s="60">
        <f>Egységárak!H53</f>
        <v>29788.947</v>
      </c>
      <c r="J104" s="60">
        <f>E104*H104</f>
        <v>102563.34452100001</v>
      </c>
    </row>
    <row r="105" spans="1:11">
      <c r="A105" s="55"/>
      <c r="B105" s="55"/>
      <c r="G105" s="61" t="s">
        <v>125</v>
      </c>
      <c r="H105" s="60">
        <f>Egységárak!I53</f>
        <v>2597.4</v>
      </c>
      <c r="K105" s="60">
        <f>E104*H105</f>
        <v>8942.8482000000004</v>
      </c>
    </row>
    <row r="108" spans="1:11" ht="21">
      <c r="A108" s="55"/>
      <c r="B108" s="55"/>
      <c r="C108" s="63" t="s">
        <v>58</v>
      </c>
      <c r="D108" s="63" t="s">
        <v>52</v>
      </c>
      <c r="E108" s="101" t="s">
        <v>255</v>
      </c>
      <c r="F108" s="101"/>
      <c r="G108" s="101"/>
      <c r="H108" s="101"/>
      <c r="I108" s="101"/>
      <c r="J108" s="64" t="s">
        <v>128</v>
      </c>
      <c r="K108" s="64" t="s">
        <v>127</v>
      </c>
    </row>
    <row r="109" spans="1:11">
      <c r="A109" s="55"/>
      <c r="B109" s="55"/>
      <c r="E109" s="101"/>
      <c r="F109" s="101"/>
      <c r="G109" s="101"/>
      <c r="H109" s="101"/>
      <c r="I109" s="101"/>
    </row>
    <row r="110" spans="1:11">
      <c r="A110" s="55"/>
      <c r="B110" s="55"/>
      <c r="E110" s="101"/>
      <c r="F110" s="101"/>
      <c r="G110" s="101"/>
      <c r="H110" s="101"/>
      <c r="I110" s="101"/>
    </row>
    <row r="112" spans="1:11">
      <c r="A112" s="55"/>
      <c r="B112" s="55"/>
      <c r="E112" s="69">
        <v>0.4</v>
      </c>
      <c r="F112" s="57" t="s">
        <v>246</v>
      </c>
      <c r="G112" s="61" t="s">
        <v>126</v>
      </c>
      <c r="H112" s="60">
        <f>Egységárak!H59</f>
        <v>29788.947</v>
      </c>
      <c r="J112" s="60">
        <f>E112*H112</f>
        <v>11915.578800000001</v>
      </c>
    </row>
    <row r="113" spans="1:11">
      <c r="A113" s="55"/>
      <c r="B113" s="55"/>
      <c r="G113" s="61" t="s">
        <v>125</v>
      </c>
      <c r="H113" s="60">
        <f>Egységárak!I59</f>
        <v>2597.4</v>
      </c>
      <c r="K113" s="60">
        <f>E112*H113</f>
        <v>1038.96</v>
      </c>
    </row>
    <row r="120" spans="1:11" ht="21">
      <c r="A120" s="55"/>
      <c r="B120" s="55"/>
      <c r="C120" s="63" t="s">
        <v>59</v>
      </c>
      <c r="D120" s="63" t="s">
        <v>60</v>
      </c>
      <c r="E120" s="101" t="s">
        <v>254</v>
      </c>
      <c r="F120" s="101"/>
      <c r="G120" s="101"/>
      <c r="H120" s="101"/>
      <c r="I120" s="101"/>
      <c r="J120" s="64" t="s">
        <v>128</v>
      </c>
      <c r="K120" s="64" t="s">
        <v>127</v>
      </c>
    </row>
    <row r="121" spans="1:11">
      <c r="A121" s="55"/>
      <c r="B121" s="55"/>
      <c r="E121" s="101"/>
      <c r="F121" s="101"/>
      <c r="G121" s="101"/>
      <c r="H121" s="101"/>
      <c r="I121" s="101"/>
    </row>
    <row r="122" spans="1:11">
      <c r="A122" s="55"/>
      <c r="B122" s="55"/>
      <c r="E122" s="101"/>
      <c r="F122" s="101"/>
      <c r="G122" s="101"/>
      <c r="H122" s="101"/>
      <c r="I122" s="101"/>
    </row>
    <row r="124" spans="1:11">
      <c r="A124" s="55"/>
      <c r="B124" s="55"/>
      <c r="E124" s="66">
        <v>1.26</v>
      </c>
      <c r="F124" s="57" t="s">
        <v>250</v>
      </c>
      <c r="G124" s="61" t="s">
        <v>126</v>
      </c>
      <c r="H124" s="60">
        <f>Egységárak!H64</f>
        <v>23784.666000000001</v>
      </c>
      <c r="J124" s="60">
        <f>E124*H124</f>
        <v>29968.679160000003</v>
      </c>
    </row>
    <row r="125" spans="1:11">
      <c r="A125" s="55"/>
      <c r="B125" s="55"/>
      <c r="G125" s="61" t="s">
        <v>125</v>
      </c>
      <c r="H125" s="60">
        <f>Egységárak!I64</f>
        <v>5710</v>
      </c>
      <c r="K125" s="60">
        <f>E124*H125</f>
        <v>7194.6</v>
      </c>
    </row>
    <row r="127" spans="1:11" ht="21">
      <c r="A127" s="55"/>
      <c r="B127" s="55"/>
      <c r="C127" s="63" t="s">
        <v>61</v>
      </c>
      <c r="D127" s="63" t="s">
        <v>62</v>
      </c>
      <c r="E127" s="101" t="s">
        <v>253</v>
      </c>
      <c r="F127" s="101"/>
      <c r="G127" s="101"/>
      <c r="H127" s="101"/>
      <c r="I127" s="101"/>
      <c r="J127" s="64" t="s">
        <v>128</v>
      </c>
      <c r="K127" s="64" t="s">
        <v>127</v>
      </c>
    </row>
    <row r="128" spans="1:11">
      <c r="A128" s="55"/>
      <c r="B128" s="55"/>
      <c r="E128" s="101"/>
      <c r="F128" s="101"/>
      <c r="G128" s="101"/>
      <c r="H128" s="101"/>
      <c r="I128" s="101"/>
    </row>
    <row r="129" spans="1:11">
      <c r="A129" s="55"/>
      <c r="B129" s="55"/>
      <c r="E129" s="101"/>
      <c r="F129" s="101"/>
      <c r="G129" s="101"/>
      <c r="H129" s="101"/>
      <c r="I129" s="101"/>
    </row>
    <row r="130" spans="1:11">
      <c r="A130" s="55"/>
      <c r="B130" s="55"/>
      <c r="E130" s="101"/>
      <c r="F130" s="101"/>
      <c r="G130" s="101"/>
      <c r="H130" s="101"/>
      <c r="I130" s="101"/>
    </row>
    <row r="132" spans="1:11">
      <c r="A132" s="55"/>
      <c r="B132" s="55"/>
      <c r="E132" s="69">
        <v>3.2080000000000002</v>
      </c>
      <c r="F132" s="57" t="s">
        <v>246</v>
      </c>
      <c r="G132" s="61" t="s">
        <v>126</v>
      </c>
      <c r="H132" s="60">
        <f>Egységárak!H68</f>
        <v>23551.483</v>
      </c>
      <c r="J132" s="60">
        <f>E132*H132</f>
        <v>75553.157464000004</v>
      </c>
    </row>
    <row r="133" spans="1:11">
      <c r="A133" s="55"/>
      <c r="B133" s="55"/>
      <c r="G133" s="61" t="s">
        <v>125</v>
      </c>
      <c r="H133" s="60">
        <f>Egységárak!I68</f>
        <v>5080</v>
      </c>
      <c r="K133" s="60">
        <f>E132*H133</f>
        <v>16296.640000000001</v>
      </c>
    </row>
    <row r="136" spans="1:11" ht="21">
      <c r="A136" s="55"/>
      <c r="B136" s="55"/>
      <c r="C136" s="63" t="s">
        <v>63</v>
      </c>
      <c r="D136" s="63" t="s">
        <v>62</v>
      </c>
      <c r="E136" s="101" t="s">
        <v>252</v>
      </c>
      <c r="F136" s="101"/>
      <c r="G136" s="101"/>
      <c r="H136" s="101"/>
      <c r="I136" s="101"/>
      <c r="J136" s="64" t="s">
        <v>128</v>
      </c>
      <c r="K136" s="64" t="s">
        <v>127</v>
      </c>
    </row>
    <row r="137" spans="1:11">
      <c r="A137" s="55"/>
      <c r="B137" s="55"/>
      <c r="E137" s="101"/>
      <c r="F137" s="101"/>
      <c r="G137" s="101"/>
      <c r="H137" s="101"/>
      <c r="I137" s="101"/>
    </row>
    <row r="138" spans="1:11">
      <c r="A138" s="55"/>
      <c r="B138" s="55"/>
      <c r="E138" s="101"/>
      <c r="F138" s="101"/>
      <c r="G138" s="101"/>
      <c r="H138" s="101"/>
      <c r="I138" s="101"/>
    </row>
    <row r="139" spans="1:11">
      <c r="A139" s="55"/>
      <c r="B139" s="55"/>
      <c r="E139" s="101"/>
      <c r="F139" s="101"/>
      <c r="G139" s="101"/>
      <c r="H139" s="101"/>
      <c r="I139" s="101"/>
    </row>
    <row r="141" spans="1:11">
      <c r="A141" s="55"/>
      <c r="B141" s="55"/>
      <c r="E141" s="66">
        <v>0.85799999999999998</v>
      </c>
      <c r="F141" s="57" t="s">
        <v>246</v>
      </c>
      <c r="G141" s="61" t="s">
        <v>126</v>
      </c>
      <c r="H141" s="60">
        <f>Egységárak!H72</f>
        <v>23551.483</v>
      </c>
      <c r="J141" s="60">
        <f>E141*H141</f>
        <v>20207.172414000001</v>
      </c>
    </row>
    <row r="142" spans="1:11">
      <c r="A142" s="55"/>
      <c r="B142" s="55"/>
      <c r="G142" s="61" t="s">
        <v>125</v>
      </c>
      <c r="H142" s="60">
        <f>Egységárak!I72</f>
        <v>5080</v>
      </c>
      <c r="K142" s="60">
        <f>E141*H142</f>
        <v>4358.6400000000003</v>
      </c>
    </row>
    <row r="145" spans="1:11" ht="21">
      <c r="A145" s="55"/>
      <c r="B145" s="55"/>
      <c r="C145" s="63" t="s">
        <v>64</v>
      </c>
      <c r="D145" s="63" t="s">
        <v>65</v>
      </c>
      <c r="E145" s="101" t="s">
        <v>251</v>
      </c>
      <c r="F145" s="101"/>
      <c r="G145" s="101"/>
      <c r="H145" s="101"/>
      <c r="I145" s="101"/>
      <c r="J145" s="64" t="s">
        <v>128</v>
      </c>
      <c r="K145" s="64" t="s">
        <v>127</v>
      </c>
    </row>
    <row r="146" spans="1:11">
      <c r="A146" s="55"/>
      <c r="B146" s="55"/>
      <c r="E146" s="101"/>
      <c r="F146" s="101"/>
      <c r="G146" s="101"/>
      <c r="H146" s="101"/>
      <c r="I146" s="101"/>
    </row>
    <row r="147" spans="1:11">
      <c r="A147" s="55"/>
      <c r="B147" s="55"/>
      <c r="E147" s="101"/>
      <c r="F147" s="101"/>
      <c r="G147" s="101"/>
      <c r="H147" s="101"/>
      <c r="I147" s="101"/>
    </row>
    <row r="148" spans="1:11">
      <c r="A148" s="55"/>
      <c r="B148" s="55"/>
      <c r="E148" s="101"/>
      <c r="F148" s="101"/>
      <c r="G148" s="101"/>
      <c r="H148" s="101"/>
      <c r="I148" s="101"/>
    </row>
    <row r="150" spans="1:11">
      <c r="A150" s="55"/>
      <c r="B150" s="55"/>
      <c r="E150" s="69">
        <v>1.4</v>
      </c>
      <c r="F150" s="57" t="s">
        <v>250</v>
      </c>
      <c r="G150" s="61" t="s">
        <v>126</v>
      </c>
      <c r="H150" s="60">
        <f>Egységárak!H77</f>
        <v>23551.483</v>
      </c>
      <c r="J150" s="60">
        <f>E150*H150</f>
        <v>32972.076199999996</v>
      </c>
    </row>
    <row r="151" spans="1:11">
      <c r="A151" s="55"/>
      <c r="B151" s="55"/>
      <c r="G151" s="61" t="s">
        <v>125</v>
      </c>
      <c r="H151" s="60">
        <f>Egységárak!I77</f>
        <v>7080</v>
      </c>
      <c r="K151" s="60">
        <f>E150*H151</f>
        <v>9912</v>
      </c>
    </row>
    <row r="159" spans="1:11" ht="21">
      <c r="A159" s="55"/>
      <c r="B159" s="55"/>
      <c r="C159" s="63" t="s">
        <v>67</v>
      </c>
      <c r="D159" s="63" t="s">
        <v>62</v>
      </c>
      <c r="E159" s="101" t="s">
        <v>249</v>
      </c>
      <c r="F159" s="101"/>
      <c r="G159" s="101"/>
      <c r="H159" s="101"/>
      <c r="I159" s="101"/>
      <c r="J159" s="64" t="s">
        <v>128</v>
      </c>
      <c r="K159" s="64" t="s">
        <v>127</v>
      </c>
    </row>
    <row r="160" spans="1:11">
      <c r="A160" s="55"/>
      <c r="B160" s="55"/>
      <c r="E160" s="101"/>
      <c r="F160" s="101"/>
      <c r="G160" s="101"/>
      <c r="H160" s="101"/>
      <c r="I160" s="101"/>
    </row>
    <row r="161" spans="1:11">
      <c r="A161" s="55"/>
      <c r="B161" s="55"/>
      <c r="E161" s="101"/>
      <c r="F161" s="101"/>
      <c r="G161" s="101"/>
      <c r="H161" s="101"/>
      <c r="I161" s="101"/>
    </row>
    <row r="163" spans="1:11">
      <c r="A163" s="55"/>
      <c r="B163" s="55"/>
      <c r="E163" s="71">
        <v>2.633</v>
      </c>
      <c r="F163" s="57" t="s">
        <v>246</v>
      </c>
      <c r="G163" s="61" t="s">
        <v>126</v>
      </c>
      <c r="H163" s="60">
        <f>Egységárak!H81</f>
        <v>23551.483</v>
      </c>
      <c r="J163" s="60">
        <f>E163*H163</f>
        <v>62011.054738999999</v>
      </c>
    </row>
    <row r="164" spans="1:11">
      <c r="A164" s="55"/>
      <c r="B164" s="55"/>
      <c r="G164" s="61" t="s">
        <v>125</v>
      </c>
      <c r="H164" s="60">
        <f>Egységárak!I81</f>
        <v>5080</v>
      </c>
      <c r="K164" s="60">
        <f>E163*H164</f>
        <v>13375.64</v>
      </c>
    </row>
    <row r="165" spans="1:11">
      <c r="A165" s="55"/>
      <c r="B165" s="55"/>
      <c r="F165" s="57" t="s">
        <v>248</v>
      </c>
    </row>
    <row r="167" spans="1:11" ht="21">
      <c r="A167" s="55"/>
      <c r="C167" s="63" t="s">
        <v>69</v>
      </c>
      <c r="D167" s="63" t="s">
        <v>70</v>
      </c>
      <c r="E167" s="101" t="s">
        <v>247</v>
      </c>
      <c r="F167" s="101"/>
      <c r="G167" s="101"/>
      <c r="H167" s="101"/>
      <c r="I167" s="101"/>
      <c r="J167" s="64" t="s">
        <v>128</v>
      </c>
      <c r="K167" s="64" t="s">
        <v>127</v>
      </c>
    </row>
    <row r="168" spans="1:11">
      <c r="A168" s="55"/>
      <c r="E168" s="101"/>
      <c r="F168" s="101"/>
      <c r="G168" s="101"/>
      <c r="H168" s="101"/>
      <c r="I168" s="101"/>
    </row>
    <row r="169" spans="1:11">
      <c r="A169" s="55"/>
      <c r="E169" s="101"/>
      <c r="F169" s="101"/>
      <c r="G169" s="101"/>
      <c r="H169" s="101"/>
      <c r="I169" s="101"/>
    </row>
    <row r="170" spans="1:11">
      <c r="A170" s="55"/>
      <c r="E170" s="101"/>
      <c r="F170" s="101"/>
      <c r="G170" s="101"/>
      <c r="H170" s="101"/>
      <c r="I170" s="101"/>
    </row>
    <row r="172" spans="1:11">
      <c r="A172" s="55"/>
      <c r="E172" s="71">
        <v>0.68400000000000005</v>
      </c>
      <c r="F172" s="57" t="s">
        <v>246</v>
      </c>
      <c r="G172" s="61" t="s">
        <v>126</v>
      </c>
      <c r="H172" s="60">
        <f>Egységárak!H85</f>
        <v>23551.483</v>
      </c>
      <c r="J172" s="60">
        <f>E172*H172</f>
        <v>16109.214372000002</v>
      </c>
    </row>
    <row r="173" spans="1:11">
      <c r="A173" s="55"/>
      <c r="G173" s="61" t="s">
        <v>125</v>
      </c>
      <c r="H173" s="60">
        <f>Egységárak!I85</f>
        <v>4650</v>
      </c>
      <c r="K173" s="60">
        <f>E172*H173</f>
        <v>3180.6000000000004</v>
      </c>
    </row>
    <row r="175" spans="1:11">
      <c r="A175" s="55"/>
      <c r="B175" s="59">
        <v>2.2000000000000002</v>
      </c>
      <c r="C175" s="104" t="s">
        <v>245</v>
      </c>
      <c r="D175" s="104"/>
      <c r="E175" s="104"/>
      <c r="F175" s="104"/>
      <c r="G175" s="104"/>
      <c r="H175" s="104"/>
      <c r="I175" s="104"/>
      <c r="J175" s="104"/>
    </row>
    <row r="176" spans="1:11">
      <c r="A176" s="55"/>
      <c r="C176" s="57"/>
      <c r="D176" s="57"/>
      <c r="G176" s="57"/>
      <c r="H176" s="57"/>
      <c r="J176" s="57"/>
    </row>
    <row r="177" spans="1:11" ht="21">
      <c r="A177" s="55"/>
      <c r="C177" s="63" t="s">
        <v>71</v>
      </c>
      <c r="D177" s="63" t="s">
        <v>72</v>
      </c>
      <c r="E177" s="101" t="s">
        <v>244</v>
      </c>
      <c r="F177" s="101"/>
      <c r="G177" s="101"/>
      <c r="H177" s="101"/>
      <c r="I177" s="101"/>
      <c r="J177" s="64" t="s">
        <v>128</v>
      </c>
      <c r="K177" s="64" t="s">
        <v>127</v>
      </c>
    </row>
    <row r="178" spans="1:11">
      <c r="A178" s="55"/>
      <c r="B178" s="55"/>
      <c r="E178" s="101"/>
      <c r="F178" s="101"/>
      <c r="G178" s="101"/>
      <c r="H178" s="101"/>
      <c r="I178" s="101"/>
    </row>
    <row r="179" spans="1:11">
      <c r="A179" s="55"/>
      <c r="B179" s="55"/>
      <c r="E179" s="101"/>
      <c r="F179" s="101"/>
      <c r="G179" s="101"/>
      <c r="H179" s="101"/>
      <c r="I179" s="101"/>
    </row>
    <row r="181" spans="1:11">
      <c r="A181" s="55"/>
      <c r="B181" s="55"/>
      <c r="E181" s="73">
        <v>12</v>
      </c>
      <c r="F181" s="57" t="s">
        <v>73</v>
      </c>
      <c r="G181" s="61" t="s">
        <v>126</v>
      </c>
      <c r="H181" s="60">
        <f>Egységárak!H92</f>
        <v>3892.54</v>
      </c>
      <c r="J181" s="60">
        <f>E181*H181</f>
        <v>46710.479999999996</v>
      </c>
    </row>
    <row r="182" spans="1:11">
      <c r="A182" s="55"/>
      <c r="B182" s="55"/>
      <c r="G182" s="61" t="s">
        <v>125</v>
      </c>
      <c r="H182" s="60">
        <f>Egységárak!I92</f>
        <v>750</v>
      </c>
      <c r="K182" s="60">
        <f>E181*H182</f>
        <v>9000</v>
      </c>
    </row>
    <row r="185" spans="1:11" ht="21" customHeight="1">
      <c r="A185" s="55"/>
      <c r="B185" s="55"/>
      <c r="C185" s="63" t="s">
        <v>75</v>
      </c>
      <c r="D185" s="63" t="s">
        <v>72</v>
      </c>
      <c r="E185" s="101" t="s">
        <v>243</v>
      </c>
      <c r="F185" s="101"/>
      <c r="G185" s="101"/>
      <c r="H185" s="101"/>
      <c r="I185" s="101"/>
      <c r="J185" s="64" t="s">
        <v>128</v>
      </c>
      <c r="K185" s="64" t="s">
        <v>127</v>
      </c>
    </row>
    <row r="186" spans="1:11" ht="18.75" customHeight="1">
      <c r="A186" s="55"/>
      <c r="B186" s="55"/>
      <c r="E186" s="101"/>
      <c r="F186" s="101"/>
      <c r="G186" s="101"/>
      <c r="H186" s="101"/>
      <c r="I186" s="101"/>
    </row>
    <row r="187" spans="1:11" ht="18.75" customHeight="1">
      <c r="A187" s="55"/>
      <c r="B187" s="55"/>
      <c r="E187" s="101"/>
      <c r="F187" s="101"/>
      <c r="G187" s="101"/>
      <c r="H187" s="101"/>
      <c r="I187" s="101"/>
    </row>
    <row r="189" spans="1:11">
      <c r="A189" s="55"/>
      <c r="B189" s="55"/>
      <c r="E189" s="73">
        <v>2</v>
      </c>
      <c r="F189" s="57" t="s">
        <v>73</v>
      </c>
      <c r="G189" s="61" t="s">
        <v>126</v>
      </c>
      <c r="H189" s="60">
        <f>Egységárak!H97</f>
        <v>14099.6</v>
      </c>
      <c r="J189" s="60">
        <f>E189*H189</f>
        <v>28199.200000000001</v>
      </c>
    </row>
    <row r="190" spans="1:11">
      <c r="A190" s="55"/>
      <c r="B190" s="55"/>
      <c r="G190" s="61" t="s">
        <v>125</v>
      </c>
      <c r="H190" s="60">
        <f>Egységárak!I97</f>
        <v>750</v>
      </c>
      <c r="K190" s="60">
        <f>E189*H190</f>
        <v>1500</v>
      </c>
    </row>
    <row r="198" spans="1:11" ht="21" customHeight="1">
      <c r="A198" s="55"/>
      <c r="B198" s="55"/>
      <c r="C198" s="63" t="s">
        <v>76</v>
      </c>
      <c r="D198" s="63" t="s">
        <v>72</v>
      </c>
      <c r="E198" s="101" t="s">
        <v>242</v>
      </c>
      <c r="F198" s="101"/>
      <c r="G198" s="101"/>
      <c r="H198" s="101"/>
      <c r="I198" s="101"/>
      <c r="J198" s="64" t="s">
        <v>128</v>
      </c>
      <c r="K198" s="64" t="s">
        <v>127</v>
      </c>
    </row>
    <row r="199" spans="1:11" ht="18.75" customHeight="1">
      <c r="A199" s="55"/>
      <c r="B199" s="55"/>
      <c r="E199" s="101"/>
      <c r="F199" s="101"/>
      <c r="G199" s="101"/>
      <c r="H199" s="101"/>
      <c r="I199" s="101"/>
    </row>
    <row r="200" spans="1:11" ht="18.75" customHeight="1">
      <c r="A200" s="55"/>
      <c r="B200" s="55"/>
      <c r="E200" s="101"/>
      <c r="F200" s="101"/>
      <c r="G200" s="101"/>
      <c r="H200" s="101"/>
      <c r="I200" s="101"/>
    </row>
    <row r="202" spans="1:11">
      <c r="A202" s="55"/>
      <c r="B202" s="55"/>
      <c r="E202" s="73">
        <v>2</v>
      </c>
      <c r="F202" s="57" t="s">
        <v>73</v>
      </c>
      <c r="G202" s="61" t="s">
        <v>126</v>
      </c>
      <c r="H202" s="60">
        <f>Egységárak!H102</f>
        <v>3913.75</v>
      </c>
      <c r="J202" s="60">
        <f>E202*H202</f>
        <v>7827.5</v>
      </c>
    </row>
    <row r="203" spans="1:11">
      <c r="A203" s="55"/>
      <c r="B203" s="55"/>
      <c r="G203" s="61" t="s">
        <v>125</v>
      </c>
      <c r="H203" s="60">
        <f>Egységárak!I102</f>
        <v>750</v>
      </c>
      <c r="K203" s="60">
        <f>E202*H203</f>
        <v>1500</v>
      </c>
    </row>
    <row r="206" spans="1:11" ht="21">
      <c r="A206" s="55"/>
      <c r="B206" s="55"/>
      <c r="C206" s="63" t="s">
        <v>77</v>
      </c>
      <c r="D206" s="63" t="s">
        <v>78</v>
      </c>
      <c r="E206" s="101" t="s">
        <v>241</v>
      </c>
      <c r="F206" s="101"/>
      <c r="G206" s="101"/>
      <c r="H206" s="101"/>
      <c r="I206" s="101"/>
      <c r="J206" s="64" t="s">
        <v>128</v>
      </c>
      <c r="K206" s="64" t="s">
        <v>127</v>
      </c>
    </row>
    <row r="207" spans="1:11">
      <c r="A207" s="55"/>
      <c r="B207" s="55"/>
      <c r="C207" s="63"/>
      <c r="E207" s="101"/>
      <c r="F207" s="101"/>
      <c r="G207" s="101"/>
      <c r="H207" s="101"/>
      <c r="I207" s="101"/>
    </row>
    <row r="208" spans="1:11">
      <c r="A208" s="55"/>
      <c r="B208" s="55"/>
      <c r="E208" s="101"/>
      <c r="F208" s="101"/>
      <c r="G208" s="101"/>
      <c r="H208" s="101"/>
      <c r="I208" s="101"/>
    </row>
    <row r="210" spans="1:11">
      <c r="A210" s="55"/>
      <c r="B210" s="55"/>
      <c r="E210" s="73">
        <v>12</v>
      </c>
      <c r="F210" s="57" t="s">
        <v>73</v>
      </c>
      <c r="G210" s="61" t="s">
        <v>126</v>
      </c>
      <c r="H210" s="60">
        <f>Egységárak!H108</f>
        <v>9112.8294999999998</v>
      </c>
      <c r="J210" s="60">
        <f>E210*H210</f>
        <v>109353.954</v>
      </c>
    </row>
    <row r="211" spans="1:11">
      <c r="A211" s="55"/>
      <c r="B211" s="55"/>
      <c r="G211" s="61" t="s">
        <v>125</v>
      </c>
      <c r="H211" s="60">
        <f>Egységárak!I108</f>
        <v>750</v>
      </c>
      <c r="K211" s="60">
        <f>E210*H211</f>
        <v>9000</v>
      </c>
    </row>
    <row r="214" spans="1:11" ht="21" customHeight="1">
      <c r="A214" s="55"/>
      <c r="B214" s="55"/>
      <c r="C214" s="63" t="s">
        <v>85</v>
      </c>
      <c r="D214" s="63" t="s">
        <v>78</v>
      </c>
      <c r="E214" s="101" t="s">
        <v>240</v>
      </c>
      <c r="F214" s="101"/>
      <c r="G214" s="101"/>
      <c r="H214" s="101"/>
      <c r="I214" s="101"/>
      <c r="J214" s="64" t="s">
        <v>128</v>
      </c>
      <c r="K214" s="64" t="s">
        <v>127</v>
      </c>
    </row>
    <row r="215" spans="1:11" ht="18.75" customHeight="1">
      <c r="A215" s="55"/>
      <c r="B215" s="55"/>
      <c r="E215" s="101"/>
      <c r="F215" s="101"/>
      <c r="G215" s="101"/>
      <c r="H215" s="101"/>
      <c r="I215" s="101"/>
    </row>
    <row r="216" spans="1:11" ht="18.75" customHeight="1">
      <c r="A216" s="55"/>
      <c r="B216" s="55"/>
      <c r="E216" s="101"/>
      <c r="F216" s="101"/>
      <c r="G216" s="101"/>
      <c r="H216" s="101"/>
      <c r="I216" s="101"/>
    </row>
    <row r="218" spans="1:11">
      <c r="A218" s="55"/>
      <c r="B218" s="55"/>
      <c r="E218" s="73">
        <v>12</v>
      </c>
      <c r="F218" s="57" t="s">
        <v>73</v>
      </c>
      <c r="G218" s="61" t="s">
        <v>126</v>
      </c>
      <c r="H218" s="60">
        <f>Egységárak!H114</f>
        <v>7735.8294999999998</v>
      </c>
      <c r="J218" s="60">
        <f>E218*H218</f>
        <v>92829.953999999998</v>
      </c>
    </row>
    <row r="219" spans="1:11">
      <c r="A219" s="55"/>
      <c r="B219" s="55"/>
      <c r="G219" s="61" t="s">
        <v>125</v>
      </c>
      <c r="H219" s="60">
        <f>Egységárak!I114</f>
        <v>750</v>
      </c>
      <c r="K219" s="60">
        <f>E218*H219</f>
        <v>9000</v>
      </c>
    </row>
    <row r="222" spans="1:11" ht="21">
      <c r="A222" s="55"/>
      <c r="C222" s="63" t="s">
        <v>86</v>
      </c>
      <c r="D222" s="63" t="s">
        <v>87</v>
      </c>
      <c r="E222" s="101" t="s">
        <v>239</v>
      </c>
      <c r="F222" s="101"/>
      <c r="G222" s="101"/>
      <c r="H222" s="101"/>
      <c r="I222" s="101"/>
      <c r="J222" s="64" t="s">
        <v>128</v>
      </c>
      <c r="K222" s="64" t="s">
        <v>127</v>
      </c>
    </row>
    <row r="223" spans="1:11">
      <c r="A223" s="55"/>
      <c r="E223" s="101"/>
      <c r="F223" s="101"/>
      <c r="G223" s="101"/>
      <c r="H223" s="101"/>
      <c r="I223" s="101"/>
    </row>
    <row r="225" spans="1:11">
      <c r="A225" s="55"/>
      <c r="E225" s="66">
        <v>52.65</v>
      </c>
      <c r="F225" s="57" t="s">
        <v>145</v>
      </c>
      <c r="G225" s="61" t="s">
        <v>126</v>
      </c>
      <c r="H225" s="60">
        <f>Egységárak!H119</f>
        <v>2829.3180000000002</v>
      </c>
      <c r="J225" s="60">
        <f>E225*H225</f>
        <v>148963.59270000001</v>
      </c>
    </row>
    <row r="226" spans="1:11">
      <c r="A226" s="55"/>
      <c r="G226" s="61" t="s">
        <v>125</v>
      </c>
      <c r="H226" s="60">
        <f>Egységárak!I119</f>
        <v>510</v>
      </c>
      <c r="K226" s="60">
        <f>E225*H226</f>
        <v>26851.5</v>
      </c>
    </row>
    <row r="238" spans="1:11">
      <c r="A238" s="55"/>
      <c r="B238" s="59">
        <v>2.2999999999999998</v>
      </c>
      <c r="C238" s="104" t="s">
        <v>238</v>
      </c>
      <c r="D238" s="104"/>
      <c r="E238" s="104"/>
      <c r="F238" s="104"/>
      <c r="G238" s="104"/>
      <c r="H238" s="104"/>
      <c r="I238" s="104"/>
      <c r="J238" s="104"/>
    </row>
    <row r="240" spans="1:11" ht="21">
      <c r="A240" s="55"/>
      <c r="C240" s="63" t="s">
        <v>90</v>
      </c>
      <c r="D240" s="63" t="s">
        <v>91</v>
      </c>
      <c r="E240" s="101" t="s">
        <v>237</v>
      </c>
      <c r="F240" s="101"/>
      <c r="G240" s="101"/>
      <c r="H240" s="101"/>
      <c r="I240" s="101"/>
      <c r="J240" s="64" t="s">
        <v>128</v>
      </c>
      <c r="K240" s="64" t="s">
        <v>127</v>
      </c>
    </row>
    <row r="241" spans="1:11">
      <c r="A241" s="55"/>
      <c r="B241" s="55"/>
      <c r="C241" s="63"/>
      <c r="E241" s="101"/>
      <c r="F241" s="101"/>
      <c r="G241" s="101"/>
      <c r="H241" s="101"/>
      <c r="I241" s="101"/>
    </row>
    <row r="242" spans="1:11">
      <c r="A242" s="55"/>
      <c r="B242" s="55"/>
      <c r="E242" s="101"/>
      <c r="F242" s="101"/>
      <c r="G242" s="101"/>
      <c r="H242" s="101"/>
      <c r="I242" s="101"/>
    </row>
    <row r="243" spans="1:11">
      <c r="A243" s="55"/>
      <c r="B243" s="55"/>
      <c r="E243" s="101"/>
      <c r="F243" s="101"/>
      <c r="G243" s="101"/>
      <c r="H243" s="101"/>
      <c r="I243" s="101"/>
    </row>
    <row r="245" spans="1:11">
      <c r="A245" s="55"/>
      <c r="B245" s="55"/>
      <c r="E245" s="66">
        <v>92.25</v>
      </c>
      <c r="F245" s="57" t="s">
        <v>145</v>
      </c>
      <c r="G245" s="61" t="s">
        <v>126</v>
      </c>
      <c r="H245" s="60">
        <f>Egységárak!H127</f>
        <v>728.41692000000012</v>
      </c>
      <c r="J245" s="60">
        <f>E245*H245</f>
        <v>67196.46087000001</v>
      </c>
    </row>
    <row r="246" spans="1:11">
      <c r="A246" s="55"/>
      <c r="B246" s="55"/>
      <c r="G246" s="61" t="s">
        <v>125</v>
      </c>
      <c r="H246" s="60">
        <f>Egységárak!I127</f>
        <v>1660</v>
      </c>
      <c r="K246" s="60">
        <f>E245*H246</f>
        <v>153135</v>
      </c>
    </row>
    <row r="249" spans="1:11" ht="21">
      <c r="A249" s="55"/>
      <c r="B249" s="55"/>
      <c r="C249" s="63" t="s">
        <v>98</v>
      </c>
      <c r="D249" s="63" t="s">
        <v>99</v>
      </c>
      <c r="E249" s="101" t="s">
        <v>236</v>
      </c>
      <c r="F249" s="101"/>
      <c r="G249" s="101"/>
      <c r="H249" s="101"/>
      <c r="I249" s="101"/>
      <c r="J249" s="64" t="s">
        <v>128</v>
      </c>
      <c r="K249" s="64" t="s">
        <v>127</v>
      </c>
    </row>
    <row r="250" spans="1:11">
      <c r="A250" s="55"/>
      <c r="B250" s="55"/>
      <c r="E250" s="101"/>
      <c r="F250" s="101"/>
      <c r="G250" s="101"/>
      <c r="H250" s="101"/>
      <c r="I250" s="101"/>
    </row>
    <row r="251" spans="1:11">
      <c r="A251" s="55"/>
      <c r="B251" s="55"/>
      <c r="E251" s="101"/>
      <c r="F251" s="101"/>
      <c r="G251" s="101"/>
      <c r="H251" s="101"/>
      <c r="I251" s="101"/>
    </row>
    <row r="252" spans="1:11">
      <c r="A252" s="55"/>
      <c r="B252" s="55"/>
      <c r="E252" s="101"/>
      <c r="F252" s="101"/>
      <c r="G252" s="101"/>
      <c r="H252" s="101"/>
      <c r="I252" s="101"/>
    </row>
    <row r="254" spans="1:11">
      <c r="A254" s="55"/>
      <c r="E254" s="66">
        <v>26.28</v>
      </c>
      <c r="F254" s="57" t="s">
        <v>145</v>
      </c>
      <c r="G254" s="61" t="s">
        <v>126</v>
      </c>
      <c r="H254" s="60">
        <f>Egységárak!H135</f>
        <v>132.43944000000002</v>
      </c>
      <c r="J254" s="60">
        <f>E254*H254</f>
        <v>3480.5084832000007</v>
      </c>
    </row>
    <row r="255" spans="1:11">
      <c r="A255" s="55"/>
      <c r="G255" s="61" t="s">
        <v>125</v>
      </c>
      <c r="H255" s="60">
        <f>Egységárak!I135</f>
        <v>1520</v>
      </c>
      <c r="K255" s="60">
        <f>E254*H255</f>
        <v>39945.599999999999</v>
      </c>
    </row>
    <row r="257" spans="1:11">
      <c r="A257" s="55"/>
      <c r="B257" s="59">
        <v>2.4</v>
      </c>
      <c r="C257" s="104" t="s">
        <v>235</v>
      </c>
      <c r="D257" s="104"/>
      <c r="E257" s="104"/>
      <c r="F257" s="104"/>
      <c r="G257" s="104"/>
      <c r="H257" s="104"/>
      <c r="I257" s="104"/>
      <c r="J257" s="104"/>
    </row>
    <row r="259" spans="1:11" ht="21">
      <c r="A259" s="55"/>
      <c r="C259" s="63" t="s">
        <v>101</v>
      </c>
      <c r="D259" s="63" t="s">
        <v>102</v>
      </c>
      <c r="E259" s="101" t="s">
        <v>234</v>
      </c>
      <c r="F259" s="101"/>
      <c r="G259" s="101"/>
      <c r="H259" s="101"/>
      <c r="I259" s="101"/>
      <c r="J259" s="64" t="s">
        <v>128</v>
      </c>
      <c r="K259" s="64" t="s">
        <v>127</v>
      </c>
    </row>
    <row r="260" spans="1:11">
      <c r="A260" s="55"/>
      <c r="E260" s="101"/>
      <c r="F260" s="101"/>
      <c r="G260" s="101"/>
      <c r="H260" s="101"/>
      <c r="I260" s="101"/>
    </row>
    <row r="261" spans="1:11">
      <c r="A261" s="55"/>
      <c r="E261" s="101"/>
      <c r="F261" s="101"/>
      <c r="G261" s="101"/>
      <c r="H261" s="101"/>
      <c r="I261" s="101"/>
    </row>
    <row r="263" spans="1:11">
      <c r="A263" s="55"/>
      <c r="B263" s="55"/>
      <c r="E263" s="66">
        <v>61.844999999999999</v>
      </c>
      <c r="F263" s="57" t="s">
        <v>145</v>
      </c>
      <c r="G263" s="61" t="s">
        <v>126</v>
      </c>
      <c r="H263" s="60">
        <f>Egységárak!H141</f>
        <v>12536.468999999999</v>
      </c>
      <c r="J263" s="60">
        <f>E263*H263</f>
        <v>775317.92530499992</v>
      </c>
    </row>
    <row r="264" spans="1:11">
      <c r="A264" s="55"/>
      <c r="B264" s="55"/>
      <c r="G264" s="61" t="s">
        <v>125</v>
      </c>
      <c r="H264" s="60">
        <f>Egységárak!I141</f>
        <v>1380</v>
      </c>
      <c r="K264" s="60">
        <f>E263*H264</f>
        <v>85346.099999999991</v>
      </c>
    </row>
    <row r="267" spans="1:11" ht="21">
      <c r="A267" s="55"/>
      <c r="B267" s="55"/>
      <c r="C267" s="63" t="s">
        <v>107</v>
      </c>
      <c r="D267" s="63" t="s">
        <v>108</v>
      </c>
      <c r="E267" s="101" t="s">
        <v>233</v>
      </c>
      <c r="F267" s="101"/>
      <c r="G267" s="101"/>
      <c r="H267" s="101"/>
      <c r="I267" s="101"/>
      <c r="J267" s="64" t="s">
        <v>128</v>
      </c>
      <c r="K267" s="64" t="s">
        <v>127</v>
      </c>
    </row>
    <row r="268" spans="1:11">
      <c r="A268" s="55"/>
      <c r="B268" s="55"/>
      <c r="C268" s="63"/>
      <c r="E268" s="101"/>
      <c r="F268" s="101"/>
      <c r="G268" s="101"/>
      <c r="H268" s="101"/>
      <c r="I268" s="101"/>
    </row>
    <row r="270" spans="1:11">
      <c r="A270" s="55"/>
      <c r="B270" s="55"/>
      <c r="E270" s="66">
        <v>73.602199999999996</v>
      </c>
      <c r="F270" s="57" t="s">
        <v>145</v>
      </c>
      <c r="G270" s="61" t="s">
        <v>126</v>
      </c>
      <c r="H270" s="60">
        <f>Egységárak!H145</f>
        <v>31.481999999999999</v>
      </c>
      <c r="J270" s="60">
        <f>E270*H270</f>
        <v>2317.1444603999998</v>
      </c>
    </row>
    <row r="271" spans="1:11">
      <c r="A271" s="55"/>
      <c r="B271" s="55"/>
      <c r="G271" s="61" t="s">
        <v>125</v>
      </c>
      <c r="H271" s="60">
        <f>Egységárak!I145</f>
        <v>180</v>
      </c>
      <c r="K271" s="60">
        <f>E270*H271</f>
        <v>13248.395999999999</v>
      </c>
    </row>
    <row r="277" spans="1:11" ht="21">
      <c r="A277" s="55"/>
      <c r="B277" s="55"/>
      <c r="C277" s="63" t="s">
        <v>110</v>
      </c>
      <c r="D277" s="63" t="s">
        <v>311</v>
      </c>
      <c r="E277" s="101" t="s">
        <v>232</v>
      </c>
      <c r="F277" s="101"/>
      <c r="G277" s="101"/>
      <c r="H277" s="101"/>
      <c r="I277" s="101"/>
      <c r="J277" s="64" t="s">
        <v>128</v>
      </c>
      <c r="K277" s="64" t="s">
        <v>127</v>
      </c>
    </row>
    <row r="278" spans="1:11">
      <c r="A278" s="55"/>
      <c r="B278" s="55"/>
      <c r="E278" s="101"/>
      <c r="F278" s="101"/>
      <c r="G278" s="101"/>
      <c r="H278" s="101"/>
      <c r="I278" s="101"/>
    </row>
    <row r="280" spans="1:11">
      <c r="A280" s="55"/>
      <c r="B280" s="55"/>
      <c r="E280" s="66">
        <v>20.63</v>
      </c>
      <c r="F280" s="57" t="s">
        <v>145</v>
      </c>
      <c r="G280" s="61" t="s">
        <v>126</v>
      </c>
      <c r="H280" s="60">
        <f>Egységárak!H149</f>
        <v>94.05</v>
      </c>
      <c r="J280" s="60">
        <f>E280*H280</f>
        <v>1940.2514999999999</v>
      </c>
    </row>
    <row r="281" spans="1:11">
      <c r="A281" s="55"/>
      <c r="B281" s="55"/>
      <c r="G281" s="61" t="s">
        <v>125</v>
      </c>
      <c r="H281" s="60">
        <f>Egységárak!I149</f>
        <v>1920</v>
      </c>
      <c r="K281" s="60">
        <f>E280*H281</f>
        <v>39609.599999999999</v>
      </c>
    </row>
    <row r="283" spans="1:11">
      <c r="A283" s="55"/>
      <c r="B283" s="59">
        <v>2.5</v>
      </c>
      <c r="C283" s="104" t="s">
        <v>231</v>
      </c>
      <c r="D283" s="104"/>
      <c r="E283" s="104"/>
      <c r="F283" s="104"/>
      <c r="G283" s="104"/>
      <c r="H283" s="104"/>
      <c r="I283" s="104"/>
      <c r="J283" s="104"/>
    </row>
    <row r="285" spans="1:11" ht="21">
      <c r="A285" s="55"/>
      <c r="C285" s="63" t="s">
        <v>112</v>
      </c>
      <c r="D285" s="63" t="s">
        <v>113</v>
      </c>
      <c r="E285" s="101" t="s">
        <v>230</v>
      </c>
      <c r="F285" s="101"/>
      <c r="G285" s="101"/>
      <c r="H285" s="101"/>
      <c r="I285" s="101"/>
      <c r="J285" s="64" t="s">
        <v>128</v>
      </c>
      <c r="K285" s="64" t="s">
        <v>127</v>
      </c>
    </row>
    <row r="286" spans="1:11">
      <c r="A286" s="55"/>
      <c r="E286" s="101"/>
      <c r="F286" s="101"/>
      <c r="G286" s="101"/>
      <c r="H286" s="101"/>
      <c r="I286" s="101"/>
    </row>
    <row r="288" spans="1:11">
      <c r="A288" s="55"/>
      <c r="E288" s="66">
        <v>139.29300000000001</v>
      </c>
      <c r="F288" s="57" t="s">
        <v>145</v>
      </c>
      <c r="G288" s="61" t="s">
        <v>126</v>
      </c>
      <c r="H288" s="60">
        <f>Egységárak!H157</f>
        <v>2888.82</v>
      </c>
      <c r="J288" s="60">
        <f>E288*H288</f>
        <v>402392.40426000004</v>
      </c>
    </row>
    <row r="289" spans="1:11">
      <c r="A289" s="55"/>
      <c r="G289" s="61" t="s">
        <v>125</v>
      </c>
      <c r="H289" s="60">
        <f>Egységárak!I157</f>
        <v>1230</v>
      </c>
      <c r="K289" s="60">
        <f>E288*H289</f>
        <v>171330.39</v>
      </c>
    </row>
    <row r="292" spans="1:11" ht="21">
      <c r="A292" s="55"/>
      <c r="C292" s="63" t="s">
        <v>117</v>
      </c>
      <c r="D292" s="63" t="s">
        <v>118</v>
      </c>
      <c r="E292" s="101" t="s">
        <v>229</v>
      </c>
      <c r="F292" s="101"/>
      <c r="G292" s="101"/>
      <c r="H292" s="101"/>
      <c r="I292" s="101"/>
      <c r="J292" s="64" t="s">
        <v>128</v>
      </c>
      <c r="K292" s="64" t="s">
        <v>127</v>
      </c>
    </row>
    <row r="293" spans="1:11">
      <c r="A293" s="55"/>
      <c r="B293" s="55"/>
      <c r="C293" s="63"/>
      <c r="E293" s="101"/>
      <c r="F293" s="101"/>
      <c r="G293" s="101"/>
      <c r="H293" s="101"/>
      <c r="I293" s="101"/>
    </row>
    <row r="294" spans="1:11">
      <c r="A294" s="55"/>
      <c r="B294" s="55"/>
      <c r="E294" s="101"/>
      <c r="F294" s="101"/>
      <c r="G294" s="101"/>
      <c r="H294" s="101"/>
      <c r="I294" s="101"/>
    </row>
    <row r="296" spans="1:11">
      <c r="A296" s="55"/>
      <c r="B296" s="55"/>
      <c r="E296" s="66">
        <v>44.18</v>
      </c>
      <c r="F296" s="57" t="s">
        <v>145</v>
      </c>
      <c r="G296" s="61" t="s">
        <v>126</v>
      </c>
      <c r="H296" s="60">
        <f>Egységárak!H165</f>
        <v>2478.96</v>
      </c>
      <c r="J296" s="60">
        <f>E296*H296</f>
        <v>109520.4528</v>
      </c>
    </row>
    <row r="297" spans="1:11">
      <c r="A297" s="55"/>
      <c r="B297" s="55"/>
      <c r="G297" s="61" t="s">
        <v>125</v>
      </c>
      <c r="H297" s="60">
        <f>Egységárak!I165</f>
        <v>1660</v>
      </c>
      <c r="K297" s="60">
        <f>E296*H297</f>
        <v>73338.8</v>
      </c>
    </row>
    <row r="300" spans="1:11" ht="21">
      <c r="A300" s="55"/>
      <c r="B300" s="55"/>
      <c r="C300" s="63" t="s">
        <v>120</v>
      </c>
      <c r="D300" s="63" t="s">
        <v>121</v>
      </c>
      <c r="E300" s="101" t="s">
        <v>228</v>
      </c>
      <c r="F300" s="101"/>
      <c r="G300" s="101"/>
      <c r="H300" s="101"/>
      <c r="I300" s="101"/>
      <c r="J300" s="64" t="s">
        <v>128</v>
      </c>
      <c r="K300" s="64" t="s">
        <v>127</v>
      </c>
    </row>
    <row r="301" spans="1:11">
      <c r="A301" s="55"/>
      <c r="B301" s="55"/>
      <c r="E301" s="101"/>
      <c r="F301" s="101"/>
      <c r="G301" s="101"/>
      <c r="H301" s="101"/>
      <c r="I301" s="101"/>
    </row>
    <row r="302" spans="1:11">
      <c r="A302" s="55"/>
      <c r="B302" s="55"/>
      <c r="E302" s="101"/>
      <c r="F302" s="101"/>
      <c r="G302" s="101"/>
      <c r="H302" s="101"/>
      <c r="I302" s="101"/>
    </row>
    <row r="303" spans="1:11">
      <c r="A303" s="55"/>
      <c r="B303" s="55"/>
      <c r="E303" s="101"/>
      <c r="F303" s="101"/>
      <c r="G303" s="101"/>
      <c r="H303" s="101"/>
      <c r="I303" s="101"/>
    </row>
    <row r="305" spans="1:11">
      <c r="E305" s="66">
        <v>128.12299999999999</v>
      </c>
      <c r="F305" s="57" t="s">
        <v>145</v>
      </c>
      <c r="G305" s="61" t="s">
        <v>126</v>
      </c>
      <c r="H305" s="60">
        <f>Egységárak!H179</f>
        <v>3759.5250000000001</v>
      </c>
      <c r="J305" s="60">
        <f>E305*H305</f>
        <v>481681.621575</v>
      </c>
    </row>
    <row r="306" spans="1:11">
      <c r="G306" s="61" t="s">
        <v>125</v>
      </c>
      <c r="H306" s="60">
        <f>Egységárak!I179</f>
        <v>2040</v>
      </c>
      <c r="K306" s="60">
        <f>E305*H306</f>
        <v>261370.91999999998</v>
      </c>
    </row>
    <row r="307" spans="1:11">
      <c r="G307" s="61"/>
      <c r="H307" s="60"/>
      <c r="K307" s="60"/>
    </row>
    <row r="308" spans="1:11">
      <c r="G308" s="61"/>
      <c r="H308" s="60"/>
      <c r="K308" s="60"/>
    </row>
    <row r="309" spans="1:11">
      <c r="G309" s="61"/>
      <c r="H309" s="60"/>
      <c r="K309" s="60"/>
    </row>
    <row r="310" spans="1:11">
      <c r="G310" s="61"/>
      <c r="H310" s="60"/>
      <c r="K310" s="60"/>
    </row>
    <row r="311" spans="1:11">
      <c r="G311" s="61"/>
      <c r="H311" s="60"/>
      <c r="K311" s="60"/>
    </row>
    <row r="312" spans="1:11">
      <c r="G312" s="61"/>
      <c r="H312" s="60"/>
      <c r="K312" s="60"/>
    </row>
    <row r="313" spans="1:11">
      <c r="G313" s="61"/>
      <c r="H313" s="60"/>
      <c r="K313" s="60"/>
    </row>
    <row r="314" spans="1:11">
      <c r="G314" s="61"/>
      <c r="H314" s="60"/>
      <c r="K314" s="60"/>
    </row>
    <row r="316" spans="1:11" ht="19.5">
      <c r="A316" s="72" t="s">
        <v>227</v>
      </c>
      <c r="B316" s="102" t="s">
        <v>226</v>
      </c>
      <c r="C316" s="102"/>
      <c r="D316" s="102"/>
    </row>
    <row r="317" spans="1:11">
      <c r="B317" s="59">
        <v>3.1</v>
      </c>
      <c r="C317" s="103" t="s">
        <v>225</v>
      </c>
      <c r="D317" s="103"/>
    </row>
    <row r="318" spans="1:11">
      <c r="C318" s="57"/>
      <c r="D318" s="57"/>
    </row>
    <row r="319" spans="1:11" ht="21">
      <c r="C319" s="63" t="s">
        <v>224</v>
      </c>
      <c r="D319" s="63" t="s">
        <v>223</v>
      </c>
      <c r="E319" s="101" t="s">
        <v>222</v>
      </c>
      <c r="F319" s="101"/>
      <c r="G319" s="101"/>
      <c r="H319" s="101"/>
      <c r="I319" s="101"/>
      <c r="J319" s="64" t="s">
        <v>128</v>
      </c>
      <c r="K319" s="64" t="s">
        <v>127</v>
      </c>
    </row>
    <row r="321" spans="1:11">
      <c r="A321" s="55"/>
      <c r="E321" s="71">
        <v>87.89</v>
      </c>
      <c r="F321" s="57" t="s">
        <v>145</v>
      </c>
      <c r="G321" s="61" t="s">
        <v>126</v>
      </c>
      <c r="H321" s="60"/>
      <c r="J321" s="60">
        <f>E321*H321</f>
        <v>0</v>
      </c>
    </row>
    <row r="322" spans="1:11">
      <c r="A322" s="55"/>
      <c r="G322" s="61" t="s">
        <v>125</v>
      </c>
      <c r="H322" s="60"/>
      <c r="K322" s="60">
        <f>E321*H322</f>
        <v>0</v>
      </c>
    </row>
    <row r="324" spans="1:11">
      <c r="A324" s="55"/>
      <c r="B324" s="59">
        <v>3.2</v>
      </c>
      <c r="C324" s="103" t="s">
        <v>221</v>
      </c>
      <c r="D324" s="103"/>
      <c r="E324" s="103"/>
      <c r="F324" s="103"/>
      <c r="G324" s="103"/>
      <c r="H324" s="103"/>
    </row>
    <row r="326" spans="1:11" ht="21">
      <c r="A326" s="55"/>
      <c r="C326" s="63" t="s">
        <v>220</v>
      </c>
      <c r="D326" s="63" t="s">
        <v>209</v>
      </c>
      <c r="E326" s="101" t="s">
        <v>208</v>
      </c>
      <c r="F326" s="101"/>
      <c r="G326" s="101"/>
      <c r="H326" s="101"/>
      <c r="I326" s="101"/>
      <c r="J326" s="64" t="s">
        <v>128</v>
      </c>
      <c r="K326" s="64" t="s">
        <v>127</v>
      </c>
    </row>
    <row r="327" spans="1:11">
      <c r="A327" s="55"/>
      <c r="C327" s="63"/>
      <c r="E327" s="101"/>
      <c r="F327" s="101"/>
      <c r="G327" s="101"/>
      <c r="H327" s="101"/>
      <c r="I327" s="101"/>
    </row>
    <row r="329" spans="1:11">
      <c r="A329" s="55"/>
      <c r="B329" s="55"/>
      <c r="E329" s="71">
        <v>5.4249999999999998</v>
      </c>
      <c r="F329" s="57" t="s">
        <v>145</v>
      </c>
      <c r="G329" s="61" t="s">
        <v>126</v>
      </c>
      <c r="H329" s="60"/>
      <c r="J329" s="60">
        <f>E329*H329</f>
        <v>0</v>
      </c>
    </row>
    <row r="330" spans="1:11">
      <c r="A330" s="55"/>
      <c r="B330" s="55"/>
      <c r="G330" s="61" t="s">
        <v>125</v>
      </c>
      <c r="H330" s="60"/>
      <c r="K330" s="60">
        <f>E329*H330</f>
        <v>0</v>
      </c>
    </row>
    <row r="333" spans="1:11" ht="21">
      <c r="A333" s="55"/>
      <c r="B333" s="55"/>
      <c r="C333" s="63" t="s">
        <v>219</v>
      </c>
      <c r="D333" s="63" t="s">
        <v>209</v>
      </c>
      <c r="E333" s="101" t="s">
        <v>208</v>
      </c>
      <c r="F333" s="101"/>
      <c r="G333" s="101"/>
      <c r="H333" s="101"/>
      <c r="I333" s="101"/>
      <c r="J333" s="64" t="s">
        <v>128</v>
      </c>
      <c r="K333" s="64" t="s">
        <v>127</v>
      </c>
    </row>
    <row r="334" spans="1:11">
      <c r="A334" s="55"/>
      <c r="B334" s="55"/>
      <c r="E334" s="101"/>
      <c r="F334" s="101"/>
      <c r="G334" s="101"/>
      <c r="H334" s="101"/>
      <c r="I334" s="101"/>
    </row>
    <row r="336" spans="1:11">
      <c r="A336" s="55"/>
      <c r="B336" s="55"/>
      <c r="E336" s="71">
        <v>6.3</v>
      </c>
      <c r="F336" s="57" t="s">
        <v>145</v>
      </c>
      <c r="G336" s="61" t="s">
        <v>126</v>
      </c>
      <c r="H336" s="60"/>
      <c r="J336" s="60">
        <f>E336*H336</f>
        <v>0</v>
      </c>
    </row>
    <row r="337" spans="1:11">
      <c r="A337" s="55"/>
      <c r="B337" s="55"/>
      <c r="G337" s="61" t="s">
        <v>125</v>
      </c>
      <c r="H337" s="60"/>
      <c r="K337" s="60">
        <f>E336*H337</f>
        <v>0</v>
      </c>
    </row>
    <row r="340" spans="1:11" ht="21">
      <c r="A340" s="55"/>
      <c r="B340" s="55"/>
      <c r="C340" s="63" t="s">
        <v>218</v>
      </c>
      <c r="D340" s="63" t="s">
        <v>209</v>
      </c>
      <c r="E340" s="101" t="s">
        <v>208</v>
      </c>
      <c r="F340" s="101"/>
      <c r="G340" s="101"/>
      <c r="H340" s="101"/>
      <c r="I340" s="101"/>
      <c r="J340" s="64" t="s">
        <v>128</v>
      </c>
      <c r="K340" s="64" t="s">
        <v>127</v>
      </c>
    </row>
    <row r="341" spans="1:11">
      <c r="A341" s="55"/>
      <c r="B341" s="55"/>
      <c r="E341" s="101"/>
      <c r="F341" s="101"/>
      <c r="G341" s="101"/>
      <c r="H341" s="101"/>
      <c r="I341" s="101"/>
    </row>
    <row r="343" spans="1:11">
      <c r="A343" s="55"/>
      <c r="B343" s="55"/>
      <c r="E343" s="71">
        <v>5.4249999999999998</v>
      </c>
      <c r="F343" s="57" t="s">
        <v>145</v>
      </c>
      <c r="G343" s="61" t="s">
        <v>126</v>
      </c>
      <c r="H343" s="60"/>
      <c r="J343" s="60">
        <f>E343*H343</f>
        <v>0</v>
      </c>
    </row>
    <row r="344" spans="1:11">
      <c r="A344" s="55"/>
      <c r="B344" s="55"/>
      <c r="G344" s="61" t="s">
        <v>125</v>
      </c>
      <c r="H344" s="60"/>
      <c r="K344" s="60">
        <f>E343*H344</f>
        <v>0</v>
      </c>
    </row>
    <row r="347" spans="1:11" ht="21">
      <c r="A347" s="55"/>
      <c r="B347" s="55"/>
      <c r="C347" s="63" t="s">
        <v>217</v>
      </c>
      <c r="D347" s="63" t="s">
        <v>214</v>
      </c>
      <c r="E347" s="101" t="s">
        <v>213</v>
      </c>
      <c r="F347" s="101"/>
      <c r="G347" s="101"/>
      <c r="H347" s="101"/>
      <c r="I347" s="101"/>
      <c r="J347" s="64" t="s">
        <v>128</v>
      </c>
      <c r="K347" s="64" t="s">
        <v>127</v>
      </c>
    </row>
    <row r="348" spans="1:11">
      <c r="A348" s="55"/>
      <c r="B348" s="55"/>
      <c r="E348" s="101"/>
      <c r="F348" s="101"/>
      <c r="G348" s="101"/>
      <c r="H348" s="101"/>
      <c r="I348" s="101"/>
    </row>
    <row r="349" spans="1:11">
      <c r="A349" s="55"/>
      <c r="B349" s="55"/>
      <c r="E349" s="101"/>
      <c r="F349" s="101"/>
      <c r="G349" s="101"/>
      <c r="H349" s="101"/>
      <c r="I349" s="101"/>
    </row>
    <row r="351" spans="1:11">
      <c r="A351" s="55"/>
      <c r="B351" s="55"/>
      <c r="E351" s="62">
        <v>8.9499999999999993</v>
      </c>
      <c r="F351" s="57" t="s">
        <v>132</v>
      </c>
      <c r="G351" s="61" t="s">
        <v>126</v>
      </c>
      <c r="H351" s="60"/>
      <c r="J351" s="60">
        <f>E351*H351</f>
        <v>0</v>
      </c>
    </row>
    <row r="352" spans="1:11">
      <c r="A352" s="55"/>
      <c r="B352" s="55"/>
      <c r="G352" s="61" t="s">
        <v>125</v>
      </c>
      <c r="H352" s="60"/>
      <c r="K352" s="60">
        <f>E351*H352</f>
        <v>0</v>
      </c>
    </row>
    <row r="355" spans="1:11" ht="21" customHeight="1">
      <c r="A355" s="55"/>
      <c r="B355" s="55"/>
      <c r="C355" s="63" t="s">
        <v>216</v>
      </c>
      <c r="D355" s="63" t="s">
        <v>214</v>
      </c>
      <c r="E355" s="101" t="s">
        <v>213</v>
      </c>
      <c r="F355" s="101"/>
      <c r="G355" s="101"/>
      <c r="H355" s="101"/>
      <c r="I355" s="101"/>
      <c r="J355" s="64" t="s">
        <v>128</v>
      </c>
      <c r="K355" s="64" t="s">
        <v>127</v>
      </c>
    </row>
    <row r="356" spans="1:11" ht="18.75" customHeight="1">
      <c r="A356" s="55"/>
      <c r="B356" s="55"/>
      <c r="E356" s="101"/>
      <c r="F356" s="101"/>
      <c r="G356" s="101"/>
      <c r="H356" s="101"/>
      <c r="I356" s="101"/>
    </row>
    <row r="357" spans="1:11" ht="18.75" customHeight="1">
      <c r="A357" s="55"/>
      <c r="B357" s="55"/>
      <c r="E357" s="101"/>
      <c r="F357" s="101"/>
      <c r="G357" s="101"/>
      <c r="H357" s="101"/>
      <c r="I357" s="101"/>
    </row>
    <row r="358" spans="1:11">
      <c r="A358" s="55"/>
      <c r="B358" s="55"/>
      <c r="I358" s="70"/>
    </row>
    <row r="359" spans="1:11">
      <c r="A359" s="55"/>
      <c r="B359" s="55"/>
      <c r="E359" s="62">
        <v>9.9499999999999993</v>
      </c>
      <c r="F359" s="57" t="s">
        <v>132</v>
      </c>
      <c r="G359" s="61" t="s">
        <v>126</v>
      </c>
      <c r="H359" s="60"/>
      <c r="J359" s="60">
        <f>E359*H359</f>
        <v>0</v>
      </c>
    </row>
    <row r="360" spans="1:11">
      <c r="A360" s="55"/>
      <c r="B360" s="55"/>
      <c r="G360" s="61" t="s">
        <v>125</v>
      </c>
      <c r="H360" s="60"/>
      <c r="K360" s="60">
        <f>E359*H360</f>
        <v>0</v>
      </c>
    </row>
    <row r="364" spans="1:11" ht="21" customHeight="1">
      <c r="A364" s="55"/>
      <c r="B364" s="55"/>
      <c r="C364" s="63" t="s">
        <v>215</v>
      </c>
      <c r="D364" s="63" t="s">
        <v>214</v>
      </c>
      <c r="E364" s="101" t="s">
        <v>213</v>
      </c>
      <c r="F364" s="101"/>
      <c r="G364" s="101"/>
      <c r="H364" s="101"/>
      <c r="I364" s="101"/>
      <c r="J364" s="64" t="s">
        <v>128</v>
      </c>
      <c r="K364" s="64" t="s">
        <v>127</v>
      </c>
    </row>
    <row r="365" spans="1:11" ht="18.75" customHeight="1">
      <c r="A365" s="55"/>
      <c r="B365" s="55"/>
      <c r="E365" s="101"/>
      <c r="F365" s="101"/>
      <c r="G365" s="101"/>
      <c r="H365" s="101"/>
      <c r="I365" s="101"/>
    </row>
    <row r="366" spans="1:11" ht="18.75" customHeight="1">
      <c r="A366" s="55"/>
      <c r="B366" s="55"/>
      <c r="E366" s="101"/>
      <c r="F366" s="101"/>
      <c r="G366" s="101"/>
      <c r="H366" s="101"/>
      <c r="I366" s="101"/>
    </row>
    <row r="368" spans="1:11">
      <c r="A368" s="55"/>
      <c r="B368" s="55"/>
      <c r="E368" s="62">
        <v>5.4</v>
      </c>
      <c r="F368" s="57" t="s">
        <v>132</v>
      </c>
      <c r="G368" s="61" t="s">
        <v>126</v>
      </c>
      <c r="H368" s="60"/>
      <c r="J368" s="60">
        <f>E368*H368</f>
        <v>0</v>
      </c>
    </row>
    <row r="369" spans="1:11">
      <c r="A369" s="55"/>
      <c r="B369" s="55"/>
      <c r="G369" s="61" t="s">
        <v>125</v>
      </c>
      <c r="H369" s="60"/>
      <c r="K369" s="60">
        <f>E368*H369</f>
        <v>0</v>
      </c>
    </row>
    <row r="372" spans="1:11" ht="18.75" customHeight="1">
      <c r="A372" s="55"/>
      <c r="B372" s="55"/>
      <c r="C372" s="63" t="s">
        <v>212</v>
      </c>
      <c r="D372" s="63" t="s">
        <v>209</v>
      </c>
      <c r="E372" s="101" t="s">
        <v>208</v>
      </c>
      <c r="F372" s="101"/>
      <c r="G372" s="101"/>
      <c r="H372" s="101"/>
      <c r="I372" s="101"/>
      <c r="J372" s="64" t="s">
        <v>128</v>
      </c>
      <c r="K372" s="64" t="s">
        <v>127</v>
      </c>
    </row>
    <row r="373" spans="1:11" ht="18.75" customHeight="1">
      <c r="A373" s="55"/>
      <c r="B373" s="55"/>
      <c r="E373" s="101"/>
      <c r="F373" s="101"/>
      <c r="G373" s="101"/>
      <c r="H373" s="101"/>
      <c r="I373" s="101"/>
    </row>
    <row r="375" spans="1:11">
      <c r="A375" s="55"/>
      <c r="B375" s="55"/>
      <c r="E375" s="62">
        <v>6.84</v>
      </c>
      <c r="F375" s="57" t="s">
        <v>145</v>
      </c>
      <c r="G375" s="61" t="s">
        <v>126</v>
      </c>
      <c r="H375" s="60"/>
      <c r="J375" s="60">
        <f>E375*H375</f>
        <v>0</v>
      </c>
    </row>
    <row r="376" spans="1:11">
      <c r="A376" s="55"/>
      <c r="B376" s="55"/>
      <c r="G376" s="61" t="s">
        <v>125</v>
      </c>
      <c r="H376" s="60"/>
      <c r="K376" s="60">
        <f>E375*H376</f>
        <v>0</v>
      </c>
    </row>
    <row r="379" spans="1:11" ht="18.75" customHeight="1">
      <c r="A379" s="55"/>
      <c r="B379" s="55"/>
      <c r="C379" s="63" t="s">
        <v>211</v>
      </c>
      <c r="D379" s="63" t="s">
        <v>206</v>
      </c>
      <c r="E379" s="101" t="s">
        <v>205</v>
      </c>
      <c r="F379" s="101"/>
      <c r="G379" s="101"/>
      <c r="H379" s="101"/>
      <c r="I379" s="101"/>
      <c r="J379" s="64" t="s">
        <v>128</v>
      </c>
      <c r="K379" s="64" t="s">
        <v>127</v>
      </c>
    </row>
    <row r="380" spans="1:11" ht="18.75" customHeight="1">
      <c r="A380" s="55"/>
      <c r="B380" s="55"/>
      <c r="E380" s="101"/>
      <c r="F380" s="101"/>
      <c r="G380" s="101"/>
      <c r="H380" s="101"/>
      <c r="I380" s="101"/>
    </row>
    <row r="381" spans="1:11" ht="18.75" customHeight="1">
      <c r="A381" s="55"/>
      <c r="B381" s="55"/>
      <c r="E381" s="101"/>
      <c r="F381" s="101"/>
      <c r="G381" s="101"/>
      <c r="H381" s="101"/>
      <c r="I381" s="101"/>
    </row>
    <row r="383" spans="1:11">
      <c r="A383" s="55"/>
      <c r="B383" s="55"/>
      <c r="E383" s="62">
        <v>10.199999999999999</v>
      </c>
      <c r="F383" s="57" t="s">
        <v>132</v>
      </c>
      <c r="G383" s="61" t="s">
        <v>126</v>
      </c>
      <c r="H383" s="60"/>
      <c r="J383" s="60">
        <f>E383*H383</f>
        <v>0</v>
      </c>
    </row>
    <row r="384" spans="1:11">
      <c r="A384" s="55"/>
      <c r="B384" s="55"/>
      <c r="G384" s="61" t="s">
        <v>125</v>
      </c>
      <c r="H384" s="60"/>
      <c r="K384" s="60">
        <f>E383*H384</f>
        <v>0</v>
      </c>
    </row>
    <row r="387" spans="1:11" ht="18.75" customHeight="1">
      <c r="A387" s="55"/>
      <c r="B387" s="55"/>
      <c r="J387" s="68"/>
      <c r="K387" s="67"/>
    </row>
    <row r="388" spans="1:11" ht="18.75" customHeight="1">
      <c r="A388" s="55"/>
      <c r="B388" s="55"/>
      <c r="C388" s="63" t="s">
        <v>210</v>
      </c>
      <c r="D388" s="63" t="s">
        <v>209</v>
      </c>
      <c r="E388" s="101" t="s">
        <v>208</v>
      </c>
      <c r="F388" s="101"/>
      <c r="G388" s="101"/>
      <c r="H388" s="101"/>
      <c r="I388" s="101"/>
      <c r="J388" s="64" t="s">
        <v>128</v>
      </c>
      <c r="K388" s="64" t="s">
        <v>127</v>
      </c>
    </row>
    <row r="389" spans="1:11" ht="18.75" customHeight="1">
      <c r="A389" s="55"/>
      <c r="B389" s="55"/>
      <c r="E389" s="101"/>
      <c r="F389" s="101"/>
      <c r="G389" s="101"/>
      <c r="H389" s="101"/>
      <c r="I389" s="101"/>
    </row>
    <row r="390" spans="1:11">
      <c r="A390" s="55"/>
      <c r="B390" s="55"/>
      <c r="J390" s="60">
        <f>E390*H390</f>
        <v>0</v>
      </c>
    </row>
    <row r="391" spans="1:11">
      <c r="A391" s="55"/>
      <c r="B391" s="55"/>
      <c r="E391" s="62">
        <v>4.68</v>
      </c>
      <c r="F391" s="57" t="s">
        <v>145</v>
      </c>
      <c r="G391" s="61" t="s">
        <v>126</v>
      </c>
      <c r="H391" s="60"/>
      <c r="K391" s="60">
        <f>E390*H391</f>
        <v>0</v>
      </c>
    </row>
    <row r="392" spans="1:11">
      <c r="A392" s="55"/>
      <c r="B392" s="55"/>
      <c r="G392" s="61" t="s">
        <v>125</v>
      </c>
      <c r="H392" s="60"/>
    </row>
    <row r="394" spans="1:11" ht="18.75" customHeight="1">
      <c r="A394" s="55"/>
      <c r="B394" s="55"/>
      <c r="J394" s="68"/>
      <c r="K394" s="67"/>
    </row>
    <row r="395" spans="1:11" ht="21" customHeight="1">
      <c r="A395" s="55"/>
      <c r="B395" s="55"/>
      <c r="C395" s="63" t="s">
        <v>207</v>
      </c>
      <c r="D395" s="63" t="s">
        <v>206</v>
      </c>
      <c r="E395" s="101" t="s">
        <v>205</v>
      </c>
      <c r="F395" s="101"/>
      <c r="G395" s="101"/>
      <c r="H395" s="101"/>
      <c r="I395" s="101"/>
      <c r="J395" s="64" t="s">
        <v>128</v>
      </c>
      <c r="K395" s="64" t="s">
        <v>127</v>
      </c>
    </row>
    <row r="396" spans="1:11" ht="18.75" customHeight="1">
      <c r="A396" s="55"/>
      <c r="B396" s="55"/>
      <c r="E396" s="101"/>
      <c r="F396" s="101"/>
      <c r="G396" s="101"/>
      <c r="H396" s="101"/>
      <c r="I396" s="101"/>
    </row>
    <row r="397" spans="1:11" ht="18.75" customHeight="1">
      <c r="A397" s="55"/>
      <c r="B397" s="55"/>
      <c r="E397" s="101"/>
      <c r="F397" s="101"/>
      <c r="G397" s="101"/>
      <c r="H397" s="101"/>
      <c r="I397" s="101"/>
    </row>
    <row r="398" spans="1:11">
      <c r="A398" s="55"/>
      <c r="B398" s="55"/>
      <c r="J398" s="60">
        <f>E398*H398</f>
        <v>0</v>
      </c>
    </row>
    <row r="399" spans="1:11">
      <c r="A399" s="55"/>
      <c r="B399" s="55"/>
      <c r="E399" s="69">
        <v>15.6</v>
      </c>
      <c r="F399" s="57" t="s">
        <v>132</v>
      </c>
      <c r="G399" s="61" t="s">
        <v>126</v>
      </c>
      <c r="H399" s="60"/>
      <c r="K399" s="60">
        <f>E398*H399</f>
        <v>0</v>
      </c>
    </row>
    <row r="400" spans="1:11">
      <c r="A400" s="55"/>
      <c r="B400" s="55"/>
      <c r="G400" s="61" t="s">
        <v>125</v>
      </c>
      <c r="H400" s="60"/>
    </row>
    <row r="402" spans="1:11" ht="18.75" customHeight="1">
      <c r="A402" s="55"/>
      <c r="B402" s="55"/>
      <c r="J402" s="68"/>
      <c r="K402" s="67"/>
    </row>
    <row r="403" spans="1:11" ht="21" customHeight="1">
      <c r="A403" s="55"/>
      <c r="B403" s="55"/>
      <c r="C403" s="63" t="s">
        <v>204</v>
      </c>
      <c r="D403" s="63" t="s">
        <v>202</v>
      </c>
      <c r="E403" s="101" t="s">
        <v>201</v>
      </c>
      <c r="F403" s="101"/>
      <c r="G403" s="101"/>
      <c r="H403" s="101"/>
      <c r="I403" s="101"/>
      <c r="J403" s="64" t="s">
        <v>128</v>
      </c>
      <c r="K403" s="64" t="s">
        <v>127</v>
      </c>
    </row>
    <row r="404" spans="1:11" ht="18.75" customHeight="1">
      <c r="A404" s="55"/>
      <c r="B404" s="55"/>
      <c r="E404" s="101"/>
      <c r="F404" s="101"/>
      <c r="G404" s="101"/>
      <c r="H404" s="101"/>
      <c r="I404" s="101"/>
    </row>
    <row r="405" spans="1:11">
      <c r="A405" s="55"/>
      <c r="B405" s="55"/>
      <c r="J405" s="60">
        <f>E405*H405</f>
        <v>0</v>
      </c>
    </row>
    <row r="406" spans="1:11">
      <c r="A406" s="55"/>
      <c r="B406" s="55"/>
      <c r="E406" s="66">
        <v>16.8</v>
      </c>
      <c r="F406" s="57" t="s">
        <v>145</v>
      </c>
      <c r="G406" s="61" t="s">
        <v>126</v>
      </c>
      <c r="H406" s="60"/>
      <c r="K406" s="60">
        <f>E405*H406</f>
        <v>0</v>
      </c>
    </row>
    <row r="407" spans="1:11">
      <c r="A407" s="55"/>
      <c r="B407" s="55"/>
      <c r="G407" s="61" t="s">
        <v>125</v>
      </c>
      <c r="H407" s="60"/>
    </row>
    <row r="408" spans="1:11">
      <c r="A408" s="55"/>
      <c r="B408" s="55"/>
      <c r="G408" s="61"/>
      <c r="H408" s="60"/>
    </row>
    <row r="411" spans="1:11" ht="18.75" customHeight="1">
      <c r="A411" s="55"/>
      <c r="B411" s="55"/>
      <c r="C411" s="63" t="s">
        <v>203</v>
      </c>
      <c r="D411" s="63" t="s">
        <v>202</v>
      </c>
      <c r="E411" s="101" t="s">
        <v>201</v>
      </c>
      <c r="F411" s="101"/>
      <c r="G411" s="101"/>
      <c r="H411" s="101"/>
      <c r="I411" s="101"/>
      <c r="J411" s="64" t="s">
        <v>128</v>
      </c>
      <c r="K411" s="64" t="s">
        <v>127</v>
      </c>
    </row>
    <row r="412" spans="1:11" ht="21" customHeight="1">
      <c r="A412" s="55"/>
      <c r="B412" s="55"/>
      <c r="E412" s="101"/>
      <c r="F412" s="101"/>
      <c r="G412" s="101"/>
      <c r="H412" s="101"/>
      <c r="I412" s="101"/>
    </row>
    <row r="414" spans="1:11">
      <c r="A414" s="55"/>
      <c r="B414" s="55"/>
      <c r="E414" s="62">
        <v>3.7650000000000001</v>
      </c>
      <c r="F414" s="57" t="s">
        <v>145</v>
      </c>
      <c r="G414" s="61" t="s">
        <v>126</v>
      </c>
      <c r="H414" s="60"/>
      <c r="J414" s="60">
        <f>E414*H414</f>
        <v>0</v>
      </c>
    </row>
    <row r="415" spans="1:11">
      <c r="A415" s="55"/>
      <c r="B415" s="55"/>
      <c r="G415" s="61" t="s">
        <v>125</v>
      </c>
      <c r="H415" s="60"/>
      <c r="K415" s="60">
        <f>E414*H415</f>
        <v>0</v>
      </c>
    </row>
    <row r="418" spans="1:11" ht="21">
      <c r="A418" s="55"/>
      <c r="B418" s="55"/>
      <c r="C418" s="63" t="s">
        <v>200</v>
      </c>
      <c r="D418" s="63" t="s">
        <v>199</v>
      </c>
      <c r="E418" s="101" t="s">
        <v>198</v>
      </c>
      <c r="F418" s="101"/>
      <c r="G418" s="101"/>
      <c r="H418" s="101"/>
      <c r="I418" s="101"/>
      <c r="J418" s="64" t="s">
        <v>128</v>
      </c>
      <c r="K418" s="64" t="s">
        <v>127</v>
      </c>
    </row>
    <row r="419" spans="1:11">
      <c r="A419" s="55"/>
      <c r="B419" s="55"/>
      <c r="E419" s="101"/>
      <c r="F419" s="101"/>
      <c r="G419" s="101"/>
      <c r="H419" s="101"/>
      <c r="I419" s="101"/>
    </row>
    <row r="421" spans="1:11">
      <c r="A421" s="55"/>
      <c r="B421" s="55"/>
      <c r="E421" s="62">
        <v>27.93</v>
      </c>
      <c r="F421" s="57" t="s">
        <v>145</v>
      </c>
      <c r="G421" s="61" t="s">
        <v>126</v>
      </c>
      <c r="H421" s="60"/>
    </row>
    <row r="422" spans="1:11">
      <c r="A422" s="55"/>
      <c r="B422" s="55"/>
      <c r="G422" s="61" t="s">
        <v>125</v>
      </c>
      <c r="H422" s="60"/>
    </row>
    <row r="425" spans="1:11" ht="21">
      <c r="A425" s="55"/>
      <c r="B425" s="55"/>
      <c r="C425" s="63" t="s">
        <v>197</v>
      </c>
      <c r="D425" s="63" t="s">
        <v>196</v>
      </c>
      <c r="E425" s="101" t="s">
        <v>195</v>
      </c>
      <c r="F425" s="101"/>
      <c r="G425" s="101"/>
      <c r="H425" s="101"/>
      <c r="I425" s="101"/>
      <c r="J425" s="64" t="s">
        <v>128</v>
      </c>
      <c r="K425" s="64" t="s">
        <v>127</v>
      </c>
    </row>
    <row r="426" spans="1:11">
      <c r="A426" s="55"/>
      <c r="B426" s="55"/>
      <c r="E426" s="101"/>
      <c r="F426" s="101"/>
      <c r="G426" s="101"/>
      <c r="H426" s="101"/>
      <c r="I426" s="101"/>
    </row>
    <row r="427" spans="1:11">
      <c r="A427" s="55"/>
      <c r="B427" s="55"/>
      <c r="E427" s="101"/>
      <c r="F427" s="101"/>
      <c r="G427" s="101"/>
      <c r="H427" s="101"/>
      <c r="I427" s="101"/>
    </row>
    <row r="428" spans="1:11">
      <c r="A428" s="55"/>
      <c r="B428" s="55"/>
      <c r="E428" s="101"/>
      <c r="F428" s="101"/>
      <c r="G428" s="101"/>
      <c r="H428" s="101"/>
      <c r="I428" s="101"/>
    </row>
    <row r="430" spans="1:11">
      <c r="A430" s="55"/>
      <c r="B430" s="55"/>
      <c r="E430" s="62">
        <v>27.93</v>
      </c>
      <c r="F430" s="57" t="s">
        <v>145</v>
      </c>
      <c r="G430" s="61" t="s">
        <v>126</v>
      </c>
      <c r="H430" s="60"/>
    </row>
    <row r="431" spans="1:11">
      <c r="A431" s="55"/>
      <c r="B431" s="55"/>
      <c r="G431" s="61" t="s">
        <v>125</v>
      </c>
      <c r="H431" s="60"/>
    </row>
    <row r="434" spans="1:11">
      <c r="A434" s="55"/>
      <c r="B434" s="59">
        <v>3.3</v>
      </c>
      <c r="C434" s="103" t="s">
        <v>194</v>
      </c>
      <c r="D434" s="103"/>
      <c r="E434" s="103"/>
    </row>
    <row r="436" spans="1:11" ht="21">
      <c r="A436" s="55"/>
      <c r="C436" s="63" t="s">
        <v>193</v>
      </c>
      <c r="D436" s="63" t="s">
        <v>192</v>
      </c>
      <c r="E436" s="101" t="s">
        <v>191</v>
      </c>
      <c r="F436" s="101"/>
      <c r="G436" s="101"/>
      <c r="H436" s="101"/>
      <c r="I436" s="101"/>
      <c r="J436" s="64" t="s">
        <v>128</v>
      </c>
      <c r="K436" s="64" t="s">
        <v>127</v>
      </c>
    </row>
    <row r="437" spans="1:11">
      <c r="A437" s="55"/>
      <c r="E437" s="101"/>
      <c r="F437" s="101"/>
      <c r="G437" s="101"/>
      <c r="H437" s="101"/>
      <c r="I437" s="101"/>
    </row>
    <row r="439" spans="1:11">
      <c r="A439" s="55"/>
      <c r="E439" s="62">
        <v>6</v>
      </c>
      <c r="F439" s="57" t="s">
        <v>73</v>
      </c>
      <c r="G439" s="61" t="s">
        <v>126</v>
      </c>
      <c r="H439" s="60"/>
    </row>
    <row r="440" spans="1:11">
      <c r="A440" s="55"/>
      <c r="G440" s="61" t="s">
        <v>125</v>
      </c>
      <c r="H440" s="60"/>
    </row>
    <row r="443" spans="1:11" ht="21">
      <c r="A443" s="55"/>
      <c r="C443" s="63" t="s">
        <v>190</v>
      </c>
      <c r="D443" s="63" t="s">
        <v>189</v>
      </c>
      <c r="E443" s="101" t="s">
        <v>188</v>
      </c>
      <c r="F443" s="101"/>
      <c r="G443" s="101"/>
      <c r="H443" s="101"/>
      <c r="I443" s="101"/>
      <c r="J443" s="64" t="s">
        <v>128</v>
      </c>
      <c r="K443" s="64" t="s">
        <v>127</v>
      </c>
    </row>
    <row r="444" spans="1:11">
      <c r="A444" s="55"/>
      <c r="B444" s="55"/>
      <c r="E444" s="101"/>
      <c r="F444" s="101"/>
      <c r="G444" s="101"/>
      <c r="H444" s="101"/>
      <c r="I444" s="101"/>
    </row>
    <row r="446" spans="1:11">
      <c r="A446" s="55"/>
      <c r="B446" s="55"/>
      <c r="E446" s="62">
        <v>1</v>
      </c>
      <c r="F446" s="57" t="s">
        <v>73</v>
      </c>
      <c r="G446" s="61" t="s">
        <v>126</v>
      </c>
      <c r="H446" s="60"/>
    </row>
    <row r="447" spans="1:11">
      <c r="A447" s="55"/>
      <c r="B447" s="55"/>
      <c r="G447" s="61" t="s">
        <v>125</v>
      </c>
      <c r="H447" s="60"/>
    </row>
    <row r="450" spans="1:11" ht="21" customHeight="1">
      <c r="A450" s="55"/>
      <c r="B450" s="55"/>
      <c r="C450" s="63" t="s">
        <v>187</v>
      </c>
      <c r="D450" s="63" t="s">
        <v>186</v>
      </c>
      <c r="E450" s="101" t="s">
        <v>185</v>
      </c>
      <c r="F450" s="101"/>
      <c r="G450" s="101"/>
      <c r="H450" s="101"/>
      <c r="I450" s="101"/>
      <c r="J450" s="64" t="s">
        <v>128</v>
      </c>
      <c r="K450" s="64" t="s">
        <v>127</v>
      </c>
    </row>
    <row r="451" spans="1:11" ht="18.75" customHeight="1">
      <c r="A451" s="55"/>
      <c r="B451" s="55"/>
      <c r="E451" s="101"/>
      <c r="F451" s="101"/>
      <c r="G451" s="101"/>
      <c r="H451" s="101"/>
      <c r="I451" s="101"/>
    </row>
    <row r="453" spans="1:11">
      <c r="A453" s="55"/>
      <c r="B453" s="55"/>
      <c r="E453" s="62">
        <v>1</v>
      </c>
      <c r="F453" s="57" t="s">
        <v>73</v>
      </c>
      <c r="G453" s="61" t="s">
        <v>126</v>
      </c>
      <c r="H453" s="60"/>
    </row>
    <row r="454" spans="1:11">
      <c r="A454" s="55"/>
      <c r="B454" s="55"/>
      <c r="G454" s="61" t="s">
        <v>125</v>
      </c>
      <c r="H454" s="60"/>
    </row>
    <row r="457" spans="1:11" ht="21" customHeight="1">
      <c r="A457" s="55"/>
      <c r="B457" s="55"/>
      <c r="C457" s="63" t="s">
        <v>184</v>
      </c>
      <c r="D457" s="63" t="s">
        <v>183</v>
      </c>
      <c r="E457" s="101" t="s">
        <v>182</v>
      </c>
      <c r="F457" s="101"/>
      <c r="G457" s="101"/>
      <c r="H457" s="101"/>
      <c r="I457" s="101"/>
      <c r="J457" s="64" t="s">
        <v>128</v>
      </c>
      <c r="K457" s="64" t="s">
        <v>127</v>
      </c>
    </row>
    <row r="458" spans="1:11" ht="18.75" customHeight="1">
      <c r="A458" s="55"/>
      <c r="B458" s="55"/>
      <c r="E458" s="101"/>
      <c r="F458" s="101"/>
      <c r="G458" s="101"/>
      <c r="H458" s="101"/>
      <c r="I458" s="101"/>
    </row>
    <row r="459" spans="1:11" ht="18.75" customHeight="1">
      <c r="A459" s="55"/>
      <c r="B459" s="55"/>
      <c r="E459" s="101"/>
      <c r="F459" s="101"/>
      <c r="G459" s="101"/>
      <c r="H459" s="101"/>
      <c r="I459" s="101"/>
    </row>
    <row r="461" spans="1:11">
      <c r="A461" s="55"/>
      <c r="E461" s="62">
        <v>4</v>
      </c>
      <c r="F461" s="57" t="s">
        <v>73</v>
      </c>
      <c r="G461" s="61" t="s">
        <v>126</v>
      </c>
      <c r="H461" s="60"/>
    </row>
    <row r="462" spans="1:11">
      <c r="A462" s="55"/>
      <c r="G462" s="61" t="s">
        <v>125</v>
      </c>
      <c r="H462" s="60"/>
    </row>
    <row r="474" spans="1:11">
      <c r="A474" s="55"/>
      <c r="B474" s="59">
        <v>3.4</v>
      </c>
      <c r="C474" s="103" t="s">
        <v>181</v>
      </c>
      <c r="D474" s="103"/>
      <c r="E474" s="103"/>
    </row>
    <row r="476" spans="1:11" ht="21" customHeight="1">
      <c r="A476" s="55"/>
      <c r="C476" s="63" t="s">
        <v>180</v>
      </c>
      <c r="D476" s="63" t="s">
        <v>179</v>
      </c>
      <c r="E476" s="101" t="s">
        <v>178</v>
      </c>
      <c r="F476" s="101"/>
      <c r="G476" s="101"/>
      <c r="H476" s="101"/>
      <c r="I476" s="101"/>
      <c r="J476" s="64" t="s">
        <v>128</v>
      </c>
      <c r="K476" s="64" t="s">
        <v>127</v>
      </c>
    </row>
    <row r="477" spans="1:11" ht="18.75" customHeight="1">
      <c r="A477" s="55"/>
      <c r="E477" s="101"/>
      <c r="F477" s="101"/>
      <c r="G477" s="101"/>
      <c r="H477" s="101"/>
      <c r="I477" s="101"/>
    </row>
    <row r="478" spans="1:11" ht="18.75" customHeight="1">
      <c r="A478" s="55"/>
      <c r="E478" s="101"/>
      <c r="F478" s="101"/>
      <c r="G478" s="101"/>
      <c r="H478" s="101"/>
      <c r="I478" s="101"/>
    </row>
    <row r="479" spans="1:11" ht="18.75" customHeight="1">
      <c r="A479" s="55"/>
      <c r="E479" s="101"/>
      <c r="F479" s="101"/>
      <c r="G479" s="101"/>
      <c r="H479" s="101"/>
      <c r="I479" s="101"/>
    </row>
    <row r="481" spans="1:11">
      <c r="A481" s="55"/>
      <c r="E481" s="62">
        <v>122</v>
      </c>
      <c r="F481" s="57" t="s">
        <v>145</v>
      </c>
      <c r="G481" s="61" t="s">
        <v>126</v>
      </c>
      <c r="H481" s="60"/>
    </row>
    <row r="482" spans="1:11">
      <c r="A482" s="55"/>
      <c r="B482" s="55"/>
      <c r="G482" s="61" t="s">
        <v>125</v>
      </c>
      <c r="H482" s="60"/>
    </row>
    <row r="485" spans="1:11" ht="21" customHeight="1">
      <c r="A485" s="55"/>
      <c r="B485" s="55"/>
    </row>
    <row r="486" spans="1:11" ht="18.75" customHeight="1">
      <c r="A486" s="55"/>
      <c r="B486" s="55"/>
      <c r="C486" s="63" t="s">
        <v>177</v>
      </c>
      <c r="D486" s="63" t="s">
        <v>176</v>
      </c>
      <c r="E486" s="101" t="s">
        <v>175</v>
      </c>
      <c r="F486" s="101"/>
      <c r="G486" s="101"/>
      <c r="H486" s="101"/>
      <c r="I486" s="101"/>
      <c r="J486" s="64" t="s">
        <v>128</v>
      </c>
      <c r="K486" s="64" t="s">
        <v>127</v>
      </c>
    </row>
    <row r="487" spans="1:11" ht="18.75" customHeight="1">
      <c r="A487" s="55"/>
      <c r="B487" s="55"/>
      <c r="E487" s="101"/>
      <c r="F487" s="101"/>
      <c r="G487" s="101"/>
      <c r="H487" s="101"/>
      <c r="I487" s="101"/>
    </row>
    <row r="488" spans="1:11" ht="18.75" customHeight="1">
      <c r="A488" s="55"/>
      <c r="B488" s="55"/>
      <c r="E488" s="101"/>
      <c r="F488" s="101"/>
      <c r="G488" s="101"/>
      <c r="H488" s="101"/>
      <c r="I488" s="101"/>
    </row>
    <row r="489" spans="1:11" ht="18.75" customHeight="1">
      <c r="A489" s="55"/>
      <c r="B489" s="55"/>
      <c r="E489" s="101"/>
      <c r="F489" s="101"/>
      <c r="G489" s="101"/>
      <c r="H489" s="101"/>
      <c r="I489" s="101"/>
    </row>
    <row r="491" spans="1:11">
      <c r="A491" s="55"/>
      <c r="B491" s="55"/>
      <c r="E491" s="62">
        <v>122</v>
      </c>
      <c r="F491" s="57" t="s">
        <v>145</v>
      </c>
      <c r="G491" s="61" t="s">
        <v>126</v>
      </c>
      <c r="H491" s="60"/>
    </row>
    <row r="492" spans="1:11">
      <c r="A492" s="55"/>
      <c r="B492" s="55"/>
      <c r="G492" s="61" t="s">
        <v>125</v>
      </c>
      <c r="H492" s="60"/>
    </row>
    <row r="494" spans="1:11" ht="21" customHeight="1">
      <c r="A494" s="55"/>
      <c r="C494" s="63" t="s">
        <v>174</v>
      </c>
      <c r="D494" s="63" t="s">
        <v>173</v>
      </c>
      <c r="E494" s="101" t="s">
        <v>172</v>
      </c>
      <c r="F494" s="101"/>
      <c r="G494" s="101"/>
      <c r="H494" s="101"/>
      <c r="I494" s="101"/>
      <c r="J494" s="64" t="s">
        <v>128</v>
      </c>
      <c r="K494" s="64" t="s">
        <v>127</v>
      </c>
    </row>
    <row r="495" spans="1:11" ht="18.75" customHeight="1">
      <c r="A495" s="55"/>
      <c r="E495" s="101"/>
      <c r="F495" s="101"/>
      <c r="G495" s="101"/>
      <c r="H495" s="101"/>
      <c r="I495" s="101"/>
    </row>
    <row r="496" spans="1:11" ht="18.75" customHeight="1">
      <c r="A496" s="55"/>
      <c r="E496" s="101"/>
      <c r="F496" s="101"/>
      <c r="G496" s="101"/>
      <c r="H496" s="101"/>
      <c r="I496" s="101"/>
    </row>
    <row r="497" spans="1:11" ht="18.75" customHeight="1">
      <c r="A497" s="55"/>
      <c r="E497" s="101"/>
      <c r="F497" s="101"/>
      <c r="G497" s="101"/>
      <c r="H497" s="101"/>
      <c r="I497" s="101"/>
    </row>
    <row r="499" spans="1:11">
      <c r="A499" s="55"/>
      <c r="E499" s="62">
        <v>122</v>
      </c>
      <c r="F499" s="57" t="s">
        <v>145</v>
      </c>
      <c r="G499" s="61" t="s">
        <v>126</v>
      </c>
      <c r="H499" s="60"/>
    </row>
    <row r="500" spans="1:11">
      <c r="A500" s="55"/>
      <c r="G500" s="61" t="s">
        <v>125</v>
      </c>
      <c r="H500" s="60"/>
    </row>
    <row r="503" spans="1:11">
      <c r="A503" s="55"/>
      <c r="B503" s="59">
        <v>3.5</v>
      </c>
      <c r="C503" s="103" t="s">
        <v>171</v>
      </c>
      <c r="D503" s="103"/>
      <c r="E503" s="103"/>
    </row>
    <row r="505" spans="1:11" ht="21" customHeight="1">
      <c r="A505" s="55"/>
      <c r="C505" s="63" t="s">
        <v>170</v>
      </c>
      <c r="D505" s="63" t="s">
        <v>169</v>
      </c>
      <c r="E505" s="101" t="s">
        <v>168</v>
      </c>
      <c r="F505" s="101"/>
      <c r="G505" s="101"/>
      <c r="H505" s="101"/>
      <c r="I505" s="101"/>
      <c r="J505" s="64" t="s">
        <v>128</v>
      </c>
      <c r="K505" s="64" t="s">
        <v>127</v>
      </c>
    </row>
    <row r="506" spans="1:11" ht="18.75" customHeight="1">
      <c r="A506" s="55"/>
      <c r="B506" s="55"/>
      <c r="E506" s="101"/>
      <c r="F506" s="101"/>
      <c r="G506" s="101"/>
      <c r="H506" s="101"/>
      <c r="I506" s="101"/>
    </row>
    <row r="507" spans="1:11" ht="18.75" customHeight="1">
      <c r="A507" s="55"/>
      <c r="B507" s="55"/>
      <c r="E507" s="101"/>
      <c r="F507" s="101"/>
      <c r="G507" s="101"/>
      <c r="H507" s="101"/>
      <c r="I507" s="101"/>
    </row>
    <row r="509" spans="1:11">
      <c r="A509" s="55"/>
      <c r="B509" s="55"/>
      <c r="E509" s="62">
        <v>98.81</v>
      </c>
      <c r="F509" s="57" t="s">
        <v>145</v>
      </c>
      <c r="G509" s="61" t="s">
        <v>126</v>
      </c>
      <c r="H509" s="60"/>
    </row>
    <row r="510" spans="1:11">
      <c r="A510" s="55"/>
      <c r="B510" s="55"/>
      <c r="G510" s="61" t="s">
        <v>125</v>
      </c>
      <c r="H510" s="60"/>
    </row>
    <row r="513" spans="1:11" ht="21" customHeight="1">
      <c r="A513" s="55"/>
      <c r="B513" s="55"/>
    </row>
    <row r="514" spans="1:11" ht="18.75" customHeight="1">
      <c r="A514" s="55"/>
      <c r="B514" s="55"/>
      <c r="C514" s="63" t="s">
        <v>167</v>
      </c>
      <c r="D514" s="63" t="s">
        <v>166</v>
      </c>
      <c r="E514" s="101" t="s">
        <v>165</v>
      </c>
      <c r="F514" s="101"/>
      <c r="G514" s="101"/>
      <c r="H514" s="101"/>
      <c r="I514" s="101"/>
      <c r="J514" s="64" t="s">
        <v>128</v>
      </c>
      <c r="K514" s="64" t="s">
        <v>127</v>
      </c>
    </row>
    <row r="515" spans="1:11" ht="18.75" customHeight="1">
      <c r="A515" s="55"/>
      <c r="B515" s="55"/>
      <c r="E515" s="101"/>
      <c r="F515" s="101"/>
      <c r="G515" s="101"/>
      <c r="H515" s="101"/>
      <c r="I515" s="101"/>
    </row>
    <row r="516" spans="1:11" ht="18.75" customHeight="1">
      <c r="A516" s="55"/>
      <c r="B516" s="55"/>
      <c r="E516" s="101"/>
      <c r="F516" s="101"/>
      <c r="G516" s="101"/>
      <c r="H516" s="101"/>
      <c r="I516" s="101"/>
    </row>
    <row r="518" spans="1:11">
      <c r="E518" s="62">
        <v>52.65</v>
      </c>
      <c r="F518" s="57" t="s">
        <v>145</v>
      </c>
      <c r="G518" s="61" t="s">
        <v>126</v>
      </c>
      <c r="H518" s="60"/>
    </row>
    <row r="519" spans="1:11">
      <c r="G519" s="61" t="s">
        <v>125</v>
      </c>
      <c r="H519" s="60"/>
    </row>
    <row r="520" spans="1:11">
      <c r="G520" s="61"/>
      <c r="H520" s="60"/>
    </row>
    <row r="521" spans="1:11">
      <c r="G521" s="61"/>
      <c r="H521" s="60"/>
    </row>
    <row r="522" spans="1:11">
      <c r="G522" s="61"/>
      <c r="H522" s="60"/>
    </row>
    <row r="523" spans="1:11">
      <c r="G523" s="61"/>
      <c r="H523" s="60"/>
    </row>
    <row r="524" spans="1:11">
      <c r="G524" s="61"/>
      <c r="H524" s="60"/>
    </row>
    <row r="525" spans="1:11">
      <c r="G525" s="61"/>
      <c r="H525" s="60"/>
    </row>
    <row r="526" spans="1:11">
      <c r="G526" s="61"/>
      <c r="H526" s="60"/>
    </row>
    <row r="527" spans="1:11">
      <c r="G527" s="61"/>
      <c r="H527" s="60"/>
    </row>
    <row r="528" spans="1:11">
      <c r="G528" s="61"/>
      <c r="H528" s="60"/>
    </row>
    <row r="529" spans="7:8">
      <c r="G529" s="61"/>
      <c r="H529" s="60"/>
    </row>
    <row r="530" spans="7:8">
      <c r="G530" s="61"/>
      <c r="H530" s="60"/>
    </row>
    <row r="531" spans="7:8">
      <c r="G531" s="61"/>
      <c r="H531" s="60"/>
    </row>
    <row r="532" spans="7:8">
      <c r="G532" s="61"/>
      <c r="H532" s="60"/>
    </row>
    <row r="533" spans="7:8">
      <c r="G533" s="61"/>
      <c r="H533" s="60"/>
    </row>
    <row r="534" spans="7:8">
      <c r="G534" s="61"/>
      <c r="H534" s="60"/>
    </row>
    <row r="535" spans="7:8">
      <c r="G535" s="61"/>
      <c r="H535" s="60"/>
    </row>
    <row r="536" spans="7:8">
      <c r="G536" s="61"/>
      <c r="H536" s="60"/>
    </row>
    <row r="537" spans="7:8">
      <c r="G537" s="61"/>
      <c r="H537" s="60"/>
    </row>
    <row r="538" spans="7:8">
      <c r="G538" s="61"/>
      <c r="H538" s="60"/>
    </row>
    <row r="539" spans="7:8">
      <c r="G539" s="61"/>
      <c r="H539" s="60"/>
    </row>
    <row r="540" spans="7:8">
      <c r="G540" s="61"/>
      <c r="H540" s="60"/>
    </row>
    <row r="541" spans="7:8">
      <c r="G541" s="61"/>
      <c r="H541" s="60"/>
    </row>
    <row r="542" spans="7:8">
      <c r="G542" s="61"/>
      <c r="H542" s="60"/>
    </row>
    <row r="543" spans="7:8">
      <c r="G543" s="61"/>
      <c r="H543" s="60"/>
    </row>
    <row r="544" spans="7:8">
      <c r="G544" s="61"/>
      <c r="H544" s="60"/>
    </row>
    <row r="545" spans="1:11">
      <c r="G545" s="61"/>
      <c r="H545" s="60"/>
    </row>
    <row r="546" spans="1:11">
      <c r="G546" s="61"/>
      <c r="H546" s="60"/>
    </row>
    <row r="547" spans="1:11">
      <c r="G547" s="61"/>
      <c r="H547" s="60"/>
    </row>
    <row r="548" spans="1:11">
      <c r="G548" s="61"/>
      <c r="H548" s="60"/>
    </row>
    <row r="549" spans="1:11">
      <c r="G549" s="61"/>
      <c r="H549" s="60"/>
    </row>
    <row r="550" spans="1:11">
      <c r="G550" s="61"/>
      <c r="H550" s="60"/>
    </row>
    <row r="551" spans="1:11">
      <c r="G551" s="61"/>
      <c r="H551" s="60"/>
    </row>
    <row r="552" spans="1:11">
      <c r="G552" s="61"/>
      <c r="H552" s="60"/>
    </row>
    <row r="553" spans="1:11" ht="19.5">
      <c r="A553" s="56" t="s">
        <v>164</v>
      </c>
      <c r="B553" s="102" t="s">
        <v>163</v>
      </c>
      <c r="C553" s="102"/>
      <c r="D553" s="102"/>
      <c r="E553" s="102"/>
    </row>
    <row r="554" spans="1:11">
      <c r="B554" s="59">
        <v>4.0999999999999996</v>
      </c>
      <c r="C554" s="103" t="s">
        <v>162</v>
      </c>
      <c r="D554" s="103"/>
      <c r="E554" s="103"/>
      <c r="F554" s="103"/>
    </row>
    <row r="555" spans="1:11">
      <c r="C555" s="78"/>
      <c r="D555" s="78"/>
      <c r="E555" s="78"/>
      <c r="F555" s="78"/>
    </row>
    <row r="556" spans="1:11" ht="21" customHeight="1">
      <c r="C556" s="63" t="s">
        <v>161</v>
      </c>
      <c r="D556" s="63" t="s">
        <v>160</v>
      </c>
      <c r="E556" s="101" t="s">
        <v>159</v>
      </c>
      <c r="F556" s="101"/>
      <c r="G556" s="101"/>
      <c r="H556" s="101"/>
      <c r="I556" s="101"/>
      <c r="J556" s="64" t="s">
        <v>128</v>
      </c>
      <c r="K556" s="64" t="s">
        <v>127</v>
      </c>
    </row>
    <row r="558" spans="1:11">
      <c r="A558" s="55"/>
      <c r="B558" s="55"/>
      <c r="E558" s="62">
        <v>22.882000000000001</v>
      </c>
      <c r="F558" s="57" t="s">
        <v>145</v>
      </c>
      <c r="G558" s="61" t="s">
        <v>126</v>
      </c>
      <c r="H558" s="60"/>
    </row>
    <row r="559" spans="1:11">
      <c r="A559" s="55"/>
      <c r="B559" s="55"/>
      <c r="G559" s="61" t="s">
        <v>125</v>
      </c>
      <c r="H559" s="60"/>
    </row>
    <row r="562" spans="1:11" ht="21" customHeight="1">
      <c r="A562" s="55"/>
      <c r="B562" s="55"/>
      <c r="C562" s="63" t="s">
        <v>158</v>
      </c>
      <c r="D562" s="63" t="s">
        <v>157</v>
      </c>
      <c r="E562" s="101" t="s">
        <v>156</v>
      </c>
      <c r="F562" s="101"/>
      <c r="G562" s="101"/>
      <c r="H562" s="101"/>
      <c r="I562" s="101"/>
      <c r="J562" s="64" t="s">
        <v>128</v>
      </c>
      <c r="K562" s="64" t="s">
        <v>127</v>
      </c>
    </row>
    <row r="564" spans="1:11">
      <c r="A564" s="55"/>
      <c r="B564" s="55"/>
      <c r="E564" s="62">
        <v>6.444</v>
      </c>
      <c r="F564" s="57" t="s">
        <v>145</v>
      </c>
      <c r="G564" s="61" t="s">
        <v>126</v>
      </c>
      <c r="H564" s="60"/>
    </row>
    <row r="565" spans="1:11">
      <c r="A565" s="55"/>
      <c r="B565" s="55"/>
      <c r="G565" s="61" t="s">
        <v>125</v>
      </c>
      <c r="H565" s="60"/>
    </row>
    <row r="568" spans="1:11" ht="21" customHeight="1">
      <c r="A568" s="55"/>
      <c r="B568" s="55"/>
    </row>
    <row r="569" spans="1:11" ht="18.75" customHeight="1">
      <c r="A569" s="55"/>
      <c r="B569" s="55"/>
      <c r="C569" s="63" t="s">
        <v>155</v>
      </c>
      <c r="D569" s="63" t="s">
        <v>154</v>
      </c>
      <c r="E569" s="101" t="s">
        <v>153</v>
      </c>
      <c r="F569" s="101"/>
      <c r="G569" s="101"/>
      <c r="H569" s="101"/>
      <c r="I569" s="101"/>
      <c r="J569" s="64" t="s">
        <v>128</v>
      </c>
      <c r="K569" s="64" t="s">
        <v>127</v>
      </c>
    </row>
    <row r="570" spans="1:11" ht="18.75" customHeight="1">
      <c r="A570" s="55"/>
      <c r="B570" s="55"/>
      <c r="E570" s="101"/>
      <c r="F570" s="101"/>
      <c r="G570" s="101"/>
      <c r="H570" s="101"/>
      <c r="I570" s="101"/>
    </row>
    <row r="572" spans="1:11">
      <c r="A572" s="55"/>
      <c r="B572" s="55"/>
      <c r="E572" s="62">
        <v>22.41</v>
      </c>
      <c r="F572" s="57" t="s">
        <v>145</v>
      </c>
      <c r="G572" s="61" t="s">
        <v>126</v>
      </c>
      <c r="H572" s="60"/>
    </row>
    <row r="573" spans="1:11">
      <c r="A573" s="55"/>
      <c r="B573" s="55"/>
      <c r="G573" s="61" t="s">
        <v>125</v>
      </c>
      <c r="H573" s="60"/>
    </row>
    <row r="576" spans="1:11" ht="21" customHeight="1">
      <c r="A576" s="55"/>
      <c r="B576" s="55"/>
      <c r="C576" s="63" t="s">
        <v>152</v>
      </c>
      <c r="D576" s="63" t="s">
        <v>151</v>
      </c>
      <c r="E576" s="101" t="s">
        <v>150</v>
      </c>
      <c r="F576" s="101"/>
      <c r="G576" s="101"/>
      <c r="H576" s="101"/>
      <c r="I576" s="101"/>
      <c r="J576" s="64" t="s">
        <v>128</v>
      </c>
      <c r="K576" s="64" t="s">
        <v>127</v>
      </c>
    </row>
    <row r="577" spans="1:9" ht="18.75" customHeight="1">
      <c r="A577" s="55"/>
      <c r="E577" s="101"/>
      <c r="F577" s="101"/>
      <c r="G577" s="101"/>
      <c r="H577" s="101"/>
      <c r="I577" s="101"/>
    </row>
    <row r="578" spans="1:9" ht="18.75" customHeight="1">
      <c r="A578" s="55"/>
      <c r="E578" s="101"/>
      <c r="F578" s="101"/>
      <c r="G578" s="101"/>
      <c r="H578" s="101"/>
      <c r="I578" s="101"/>
    </row>
    <row r="579" spans="1:9" ht="18.75" customHeight="1">
      <c r="A579" s="55"/>
      <c r="E579" s="101"/>
      <c r="F579" s="101"/>
      <c r="G579" s="101"/>
      <c r="H579" s="101"/>
      <c r="I579" s="101"/>
    </row>
    <row r="580" spans="1:9" ht="18.75" customHeight="1">
      <c r="A580" s="55"/>
      <c r="E580" s="101"/>
      <c r="F580" s="101"/>
      <c r="G580" s="101"/>
      <c r="H580" s="101"/>
      <c r="I580" s="101"/>
    </row>
    <row r="582" spans="1:9">
      <c r="A582" s="55"/>
      <c r="E582" s="62">
        <v>135.24</v>
      </c>
      <c r="F582" s="57" t="s">
        <v>145</v>
      </c>
      <c r="G582" s="61" t="s">
        <v>126</v>
      </c>
      <c r="H582" s="60"/>
    </row>
    <row r="583" spans="1:9">
      <c r="A583" s="55"/>
      <c r="G583" s="61" t="s">
        <v>125</v>
      </c>
      <c r="H583" s="60"/>
    </row>
    <row r="584" spans="1:9">
      <c r="A584" s="55"/>
      <c r="G584" s="61"/>
      <c r="H584" s="60"/>
    </row>
    <row r="585" spans="1:9">
      <c r="A585" s="55"/>
      <c r="G585" s="61"/>
      <c r="H585" s="60"/>
    </row>
    <row r="586" spans="1:9">
      <c r="A586" s="55"/>
      <c r="G586" s="61"/>
      <c r="H586" s="60"/>
    </row>
    <row r="587" spans="1:9">
      <c r="A587" s="55"/>
      <c r="G587" s="61"/>
      <c r="H587" s="60"/>
    </row>
    <row r="588" spans="1:9">
      <c r="A588" s="55"/>
      <c r="G588" s="61"/>
      <c r="H588" s="60"/>
    </row>
    <row r="589" spans="1:9">
      <c r="A589" s="55"/>
      <c r="G589" s="61"/>
      <c r="H589" s="60"/>
    </row>
    <row r="590" spans="1:9">
      <c r="A590" s="55"/>
      <c r="G590" s="61"/>
      <c r="H590" s="60"/>
    </row>
    <row r="592" spans="1:9">
      <c r="A592" s="55"/>
      <c r="B592" s="59">
        <v>4.2</v>
      </c>
      <c r="C592" s="103" t="s">
        <v>149</v>
      </c>
      <c r="D592" s="103"/>
      <c r="E592" s="103"/>
      <c r="F592" s="103"/>
    </row>
    <row r="594" spans="1:11" ht="21" customHeight="1">
      <c r="A594" s="55"/>
      <c r="C594" s="63" t="s">
        <v>148</v>
      </c>
      <c r="D594" s="63" t="s">
        <v>147</v>
      </c>
      <c r="E594" s="101" t="s">
        <v>146</v>
      </c>
      <c r="F594" s="101"/>
      <c r="G594" s="101"/>
      <c r="H594" s="101"/>
      <c r="I594" s="101"/>
      <c r="J594" s="64" t="s">
        <v>128</v>
      </c>
      <c r="K594" s="64" t="s">
        <v>127</v>
      </c>
    </row>
    <row r="595" spans="1:11" ht="18.75" customHeight="1">
      <c r="A595" s="55"/>
      <c r="E595" s="101"/>
      <c r="F595" s="101"/>
      <c r="G595" s="101"/>
      <c r="H595" s="101"/>
      <c r="I595" s="101"/>
    </row>
    <row r="596" spans="1:11" ht="18.75" customHeight="1">
      <c r="A596" s="55"/>
      <c r="E596" s="101"/>
      <c r="F596" s="101"/>
      <c r="G596" s="101"/>
      <c r="H596" s="101"/>
      <c r="I596" s="101"/>
    </row>
    <row r="598" spans="1:11">
      <c r="A598" s="55"/>
      <c r="B598" s="55"/>
      <c r="E598" s="62">
        <v>195</v>
      </c>
      <c r="F598" s="57" t="s">
        <v>145</v>
      </c>
      <c r="G598" s="61" t="s">
        <v>126</v>
      </c>
      <c r="H598" s="60"/>
    </row>
    <row r="599" spans="1:11">
      <c r="A599" s="55"/>
      <c r="B599" s="55"/>
      <c r="G599" s="61" t="s">
        <v>125</v>
      </c>
      <c r="H599" s="60"/>
    </row>
    <row r="602" spans="1:11" ht="21" customHeight="1">
      <c r="A602" s="55"/>
      <c r="B602" s="55"/>
      <c r="C602" s="63" t="s">
        <v>144</v>
      </c>
      <c r="D602" s="63" t="s">
        <v>143</v>
      </c>
      <c r="E602" s="101" t="s">
        <v>142</v>
      </c>
      <c r="F602" s="101"/>
      <c r="G602" s="101"/>
      <c r="H602" s="101"/>
      <c r="I602" s="101"/>
      <c r="J602" s="64" t="s">
        <v>128</v>
      </c>
      <c r="K602" s="64" t="s">
        <v>127</v>
      </c>
    </row>
    <row r="603" spans="1:11" ht="18.75" customHeight="1">
      <c r="A603" s="55"/>
      <c r="B603" s="55"/>
      <c r="E603" s="101"/>
      <c r="F603" s="101"/>
      <c r="G603" s="101"/>
      <c r="H603" s="101"/>
      <c r="I603" s="101"/>
    </row>
    <row r="605" spans="1:11">
      <c r="A605" s="55"/>
      <c r="B605" s="55"/>
      <c r="E605" s="62">
        <v>1</v>
      </c>
      <c r="F605" s="57" t="s">
        <v>73</v>
      </c>
      <c r="G605" s="61" t="s">
        <v>126</v>
      </c>
      <c r="H605" s="60"/>
    </row>
    <row r="606" spans="1:11">
      <c r="A606" s="55"/>
      <c r="B606" s="55"/>
      <c r="G606" s="61" t="s">
        <v>125</v>
      </c>
      <c r="H606" s="60"/>
    </row>
    <row r="609" spans="1:11" ht="21" customHeight="1">
      <c r="A609" s="55"/>
      <c r="B609" s="55"/>
      <c r="C609" s="63" t="s">
        <v>141</v>
      </c>
      <c r="D609" s="63" t="s">
        <v>140</v>
      </c>
      <c r="E609" s="101" t="s">
        <v>139</v>
      </c>
      <c r="F609" s="101"/>
      <c r="G609" s="101"/>
      <c r="H609" s="101"/>
      <c r="I609" s="101"/>
      <c r="J609" s="64" t="s">
        <v>128</v>
      </c>
      <c r="K609" s="64" t="s">
        <v>127</v>
      </c>
    </row>
    <row r="611" spans="1:11">
      <c r="A611" s="55"/>
      <c r="B611" s="55"/>
      <c r="E611" s="62">
        <v>5</v>
      </c>
      <c r="F611" s="57" t="s">
        <v>73</v>
      </c>
      <c r="G611" s="61" t="s">
        <v>126</v>
      </c>
      <c r="H611" s="60"/>
    </row>
    <row r="612" spans="1:11">
      <c r="A612" s="55"/>
      <c r="B612" s="55"/>
      <c r="G612" s="61" t="s">
        <v>125</v>
      </c>
      <c r="H612" s="60"/>
    </row>
    <row r="615" spans="1:11" ht="21" customHeight="1">
      <c r="A615" s="55"/>
      <c r="B615" s="55"/>
      <c r="C615" s="63" t="s">
        <v>138</v>
      </c>
      <c r="D615" s="63" t="s">
        <v>137</v>
      </c>
      <c r="E615" s="101" t="s">
        <v>136</v>
      </c>
      <c r="F615" s="101"/>
      <c r="G615" s="101"/>
      <c r="H615" s="101"/>
      <c r="I615" s="101"/>
      <c r="J615" s="64" t="s">
        <v>128</v>
      </c>
      <c r="K615" s="64" t="s">
        <v>127</v>
      </c>
    </row>
    <row r="616" spans="1:11" ht="18.75" customHeight="1">
      <c r="A616" s="55"/>
      <c r="B616" s="55"/>
      <c r="E616" s="101"/>
      <c r="F616" s="101"/>
      <c r="G616" s="101"/>
      <c r="H616" s="101"/>
      <c r="I616" s="101"/>
    </row>
    <row r="617" spans="1:11" ht="18.75" customHeight="1">
      <c r="A617" s="55"/>
      <c r="B617" s="55"/>
      <c r="E617" s="101"/>
      <c r="F617" s="101"/>
      <c r="G617" s="101"/>
      <c r="H617" s="101"/>
      <c r="I617" s="101"/>
    </row>
    <row r="618" spans="1:11" ht="18.75" customHeight="1">
      <c r="A618" s="55"/>
      <c r="B618" s="55"/>
      <c r="E618" s="101"/>
      <c r="F618" s="101"/>
      <c r="G618" s="101"/>
      <c r="H618" s="101"/>
      <c r="I618" s="101"/>
    </row>
    <row r="620" spans="1:11">
      <c r="A620" s="55"/>
      <c r="B620" s="55"/>
      <c r="E620" s="62">
        <v>5</v>
      </c>
      <c r="F620" s="57" t="s">
        <v>73</v>
      </c>
      <c r="G620" s="61" t="s">
        <v>126</v>
      </c>
      <c r="H620" s="60"/>
    </row>
    <row r="621" spans="1:11">
      <c r="A621" s="55"/>
      <c r="B621" s="55"/>
      <c r="G621" s="61" t="s">
        <v>125</v>
      </c>
      <c r="H621" s="60"/>
    </row>
    <row r="624" spans="1:11" ht="21" customHeight="1">
      <c r="A624" s="55"/>
      <c r="B624" s="55"/>
      <c r="C624" s="63" t="s">
        <v>135</v>
      </c>
      <c r="D624" s="65" t="s">
        <v>134</v>
      </c>
      <c r="E624" s="101" t="s">
        <v>133</v>
      </c>
      <c r="F624" s="101"/>
      <c r="G624" s="101"/>
      <c r="H624" s="101"/>
      <c r="I624" s="101"/>
      <c r="J624" s="64" t="s">
        <v>128</v>
      </c>
      <c r="K624" s="64" t="s">
        <v>127</v>
      </c>
    </row>
    <row r="625" spans="1:11" ht="18.75" customHeight="1">
      <c r="A625" s="55"/>
      <c r="B625" s="55"/>
      <c r="E625" s="101"/>
      <c r="F625" s="101"/>
      <c r="G625" s="101"/>
      <c r="H625" s="101"/>
      <c r="I625" s="101"/>
    </row>
    <row r="626" spans="1:11" ht="18.75" customHeight="1">
      <c r="A626" s="55"/>
      <c r="B626" s="55"/>
      <c r="E626" s="101"/>
      <c r="F626" s="101"/>
      <c r="G626" s="101"/>
      <c r="H626" s="101"/>
      <c r="I626" s="101"/>
    </row>
    <row r="628" spans="1:11">
      <c r="A628" s="55"/>
      <c r="B628" s="55"/>
      <c r="E628" s="62">
        <v>88</v>
      </c>
      <c r="F628" s="57" t="s">
        <v>132</v>
      </c>
      <c r="G628" s="61" t="s">
        <v>126</v>
      </c>
      <c r="H628" s="60"/>
    </row>
    <row r="629" spans="1:11">
      <c r="A629" s="55"/>
      <c r="B629" s="55"/>
      <c r="G629" s="61" t="s">
        <v>125</v>
      </c>
      <c r="H629" s="60"/>
    </row>
    <row r="633" spans="1:11" ht="21" customHeight="1">
      <c r="A633" s="55"/>
      <c r="B633" s="55"/>
      <c r="C633" s="63" t="s">
        <v>131</v>
      </c>
      <c r="D633" s="65" t="s">
        <v>130</v>
      </c>
      <c r="E633" s="101" t="s">
        <v>129</v>
      </c>
      <c r="F633" s="101"/>
      <c r="G633" s="101"/>
      <c r="H633" s="101"/>
      <c r="I633" s="101"/>
      <c r="J633" s="64" t="s">
        <v>128</v>
      </c>
      <c r="K633" s="64" t="s">
        <v>127</v>
      </c>
    </row>
    <row r="634" spans="1:11" ht="18.75" customHeight="1">
      <c r="A634" s="55"/>
      <c r="B634" s="55"/>
      <c r="E634" s="101"/>
      <c r="F634" s="101"/>
      <c r="G634" s="101"/>
      <c r="H634" s="101"/>
      <c r="I634" s="101"/>
    </row>
    <row r="635" spans="1:11" ht="18.75" customHeight="1">
      <c r="A635" s="55"/>
      <c r="B635" s="55"/>
      <c r="E635" s="101"/>
      <c r="F635" s="101"/>
      <c r="G635" s="101"/>
      <c r="H635" s="101"/>
      <c r="I635" s="101"/>
      <c r="J635" s="55"/>
      <c r="K635" s="55"/>
    </row>
    <row r="637" spans="1:11">
      <c r="A637" s="55"/>
      <c r="B637" s="55"/>
      <c r="E637" s="62">
        <v>1</v>
      </c>
      <c r="F637" s="57" t="s">
        <v>73</v>
      </c>
      <c r="G637" s="61" t="s">
        <v>126</v>
      </c>
      <c r="H637" s="60"/>
      <c r="J637" s="55"/>
      <c r="K637" s="55"/>
    </row>
    <row r="638" spans="1:11">
      <c r="A638" s="55"/>
      <c r="B638" s="55"/>
      <c r="G638" s="61" t="s">
        <v>125</v>
      </c>
      <c r="H638" s="60"/>
      <c r="J638" s="55"/>
      <c r="K638" s="55"/>
    </row>
    <row r="641" spans="1:11">
      <c r="A641" s="55"/>
      <c r="B641" s="55"/>
      <c r="C641" s="63"/>
      <c r="D641" s="63"/>
      <c r="E641" s="101"/>
      <c r="F641" s="101"/>
      <c r="G641" s="101"/>
      <c r="H641" s="101"/>
      <c r="I641" s="101"/>
      <c r="J641" s="55"/>
      <c r="K641" s="55"/>
    </row>
    <row r="642" spans="1:11">
      <c r="A642" s="55"/>
      <c r="B642" s="55"/>
      <c r="E642" s="101"/>
      <c r="F642" s="101"/>
      <c r="G642" s="101"/>
      <c r="H642" s="101"/>
      <c r="I642" s="101"/>
      <c r="J642" s="55"/>
      <c r="K642" s="55"/>
    </row>
    <row r="643" spans="1:11">
      <c r="A643" s="55"/>
      <c r="B643" s="55"/>
      <c r="E643" s="101"/>
      <c r="F643" s="101"/>
      <c r="G643" s="101"/>
      <c r="H643" s="101"/>
      <c r="I643" s="101"/>
      <c r="J643" s="55"/>
      <c r="K643" s="55"/>
    </row>
    <row r="644" spans="1:11">
      <c r="A644" s="55"/>
      <c r="B644" s="55"/>
      <c r="E644" s="101"/>
      <c r="F644" s="101"/>
      <c r="G644" s="101"/>
      <c r="H644" s="101"/>
      <c r="I644" s="101"/>
      <c r="J644" s="55"/>
      <c r="K644" s="55"/>
    </row>
    <row r="645" spans="1:11">
      <c r="A645" s="55"/>
      <c r="B645" s="55"/>
      <c r="E645" s="101"/>
      <c r="F645" s="101"/>
      <c r="G645" s="101"/>
      <c r="H645" s="101"/>
      <c r="I645" s="101"/>
      <c r="J645" s="55"/>
      <c r="K645" s="55"/>
    </row>
    <row r="646" spans="1:11">
      <c r="A646" s="55"/>
      <c r="B646" s="55"/>
      <c r="E646" s="101"/>
      <c r="F646" s="101"/>
      <c r="G646" s="101"/>
      <c r="H646" s="101"/>
      <c r="I646" s="101"/>
      <c r="J646" s="55"/>
      <c r="K646" s="55"/>
    </row>
    <row r="647" spans="1:11">
      <c r="A647" s="55"/>
      <c r="B647" s="55"/>
      <c r="E647" s="101"/>
      <c r="F647" s="101"/>
      <c r="G647" s="101"/>
      <c r="H647" s="101"/>
      <c r="I647" s="101"/>
      <c r="J647" s="55"/>
      <c r="K647" s="55"/>
    </row>
    <row r="648" spans="1:11">
      <c r="A648" s="55"/>
      <c r="B648" s="55"/>
      <c r="E648" s="101"/>
      <c r="F648" s="101"/>
      <c r="G648" s="101"/>
      <c r="H648" s="101"/>
      <c r="I648" s="101"/>
      <c r="J648" s="55"/>
      <c r="K648" s="55"/>
    </row>
    <row r="650" spans="1:11">
      <c r="A650" s="55"/>
      <c r="B650" s="55"/>
      <c r="E650" s="62"/>
      <c r="G650" s="61"/>
      <c r="H650" s="60"/>
      <c r="J650" s="55"/>
      <c r="K650" s="55"/>
    </row>
    <row r="651" spans="1:11">
      <c r="A651" s="55"/>
      <c r="B651" s="55"/>
      <c r="G651" s="61"/>
      <c r="H651" s="60"/>
      <c r="J651" s="55"/>
      <c r="K651" s="55"/>
    </row>
    <row r="654" spans="1:11">
      <c r="A654" s="55"/>
      <c r="B654" s="55"/>
      <c r="C654" s="63"/>
      <c r="D654" s="63"/>
      <c r="E654" s="101"/>
      <c r="F654" s="101"/>
      <c r="G654" s="101"/>
      <c r="H654" s="101"/>
      <c r="I654" s="101"/>
      <c r="J654" s="55"/>
      <c r="K654" s="55"/>
    </row>
    <row r="655" spans="1:11">
      <c r="A655" s="55"/>
      <c r="B655" s="55"/>
      <c r="E655" s="101"/>
      <c r="F655" s="101"/>
      <c r="G655" s="101"/>
      <c r="H655" s="101"/>
      <c r="I655" s="101"/>
      <c r="J655" s="55"/>
      <c r="K655" s="55"/>
    </row>
    <row r="656" spans="1:11">
      <c r="A656" s="55"/>
      <c r="B656" s="55"/>
      <c r="E656" s="101"/>
      <c r="F656" s="101"/>
      <c r="G656" s="101"/>
      <c r="H656" s="101"/>
      <c r="I656" s="101"/>
      <c r="J656" s="55"/>
      <c r="K656" s="55"/>
    </row>
    <row r="657" spans="1:11">
      <c r="A657" s="55"/>
      <c r="B657" s="55"/>
      <c r="E657" s="101"/>
      <c r="F657" s="101"/>
      <c r="G657" s="101"/>
      <c r="H657" s="101"/>
      <c r="I657" s="101"/>
      <c r="J657" s="55"/>
      <c r="K657" s="55"/>
    </row>
    <row r="658" spans="1:11">
      <c r="A658" s="55"/>
      <c r="B658" s="55"/>
      <c r="E658" s="101"/>
      <c r="F658" s="101"/>
      <c r="G658" s="101"/>
      <c r="H658" s="101"/>
      <c r="I658" s="101"/>
      <c r="J658" s="55"/>
      <c r="K658" s="55"/>
    </row>
    <row r="659" spans="1:11">
      <c r="A659" s="55"/>
      <c r="B659" s="55"/>
      <c r="E659" s="101"/>
      <c r="F659" s="101"/>
      <c r="G659" s="101"/>
      <c r="H659" s="101"/>
      <c r="I659" s="101"/>
      <c r="J659" s="55"/>
      <c r="K659" s="55"/>
    </row>
    <row r="660" spans="1:11">
      <c r="A660" s="55"/>
      <c r="B660" s="55"/>
      <c r="E660" s="101"/>
      <c r="F660" s="101"/>
      <c r="G660" s="101"/>
      <c r="H660" s="101"/>
      <c r="I660" s="101"/>
      <c r="J660" s="55"/>
      <c r="K660" s="55"/>
    </row>
    <row r="661" spans="1:11">
      <c r="A661" s="55"/>
      <c r="B661" s="55"/>
      <c r="E661" s="101"/>
      <c r="F661" s="101"/>
      <c r="G661" s="101"/>
      <c r="H661" s="101"/>
      <c r="I661" s="101"/>
      <c r="J661" s="55"/>
      <c r="K661" s="55"/>
    </row>
    <row r="663" spans="1:11">
      <c r="A663" s="55"/>
      <c r="B663" s="55"/>
      <c r="E663" s="62"/>
      <c r="G663" s="61"/>
      <c r="H663" s="60"/>
      <c r="J663" s="55"/>
      <c r="K663" s="55"/>
    </row>
    <row r="664" spans="1:11">
      <c r="A664" s="55"/>
      <c r="B664" s="55"/>
      <c r="G664" s="61"/>
      <c r="H664" s="60"/>
      <c r="J664" s="55"/>
      <c r="K664" s="55"/>
    </row>
    <row r="667" spans="1:11">
      <c r="A667" s="55"/>
      <c r="B667" s="55"/>
      <c r="C667" s="63"/>
      <c r="D667" s="63"/>
      <c r="E667" s="101"/>
      <c r="F667" s="101"/>
      <c r="G667" s="101"/>
      <c r="H667" s="101"/>
      <c r="I667" s="101"/>
      <c r="J667" s="55"/>
      <c r="K667" s="55"/>
    </row>
    <row r="668" spans="1:11">
      <c r="A668" s="55"/>
      <c r="B668" s="55"/>
      <c r="E668" s="101"/>
      <c r="F668" s="101"/>
      <c r="G668" s="101"/>
      <c r="H668" s="101"/>
      <c r="I668" s="101"/>
      <c r="J668" s="55"/>
      <c r="K668" s="55"/>
    </row>
    <row r="669" spans="1:11">
      <c r="A669" s="55"/>
      <c r="B669" s="55"/>
      <c r="E669" s="101"/>
      <c r="F669" s="101"/>
      <c r="G669" s="101"/>
      <c r="H669" s="101"/>
      <c r="I669" s="101"/>
      <c r="J669" s="55"/>
      <c r="K669" s="55"/>
    </row>
    <row r="670" spans="1:11">
      <c r="A670" s="55"/>
      <c r="B670" s="55"/>
      <c r="E670" s="101"/>
      <c r="F670" s="101"/>
      <c r="G670" s="101"/>
      <c r="H670" s="101"/>
      <c r="I670" s="101"/>
      <c r="J670" s="55"/>
      <c r="K670" s="55"/>
    </row>
    <row r="671" spans="1:11">
      <c r="A671" s="55"/>
      <c r="B671" s="55"/>
      <c r="E671" s="101"/>
      <c r="F671" s="101"/>
      <c r="G671" s="101"/>
      <c r="H671" s="101"/>
      <c r="I671" s="101"/>
      <c r="J671" s="55"/>
      <c r="K671" s="55"/>
    </row>
    <row r="672" spans="1:11">
      <c r="A672" s="55"/>
      <c r="B672" s="55"/>
      <c r="E672" s="101"/>
      <c r="F672" s="101"/>
      <c r="G672" s="101"/>
      <c r="H672" s="101"/>
      <c r="I672" s="101"/>
      <c r="J672" s="55"/>
      <c r="K672" s="55"/>
    </row>
    <row r="673" spans="1:11">
      <c r="A673" s="55"/>
      <c r="B673" s="55"/>
      <c r="E673" s="101"/>
      <c r="F673" s="101"/>
      <c r="G673" s="101"/>
      <c r="H673" s="101"/>
      <c r="I673" s="101"/>
      <c r="J673" s="55"/>
      <c r="K673" s="55"/>
    </row>
    <row r="674" spans="1:11">
      <c r="A674" s="55"/>
      <c r="B674" s="55"/>
      <c r="E674" s="101"/>
      <c r="F674" s="101"/>
      <c r="G674" s="101"/>
      <c r="H674" s="101"/>
      <c r="I674" s="101"/>
      <c r="J674" s="55"/>
      <c r="K674" s="55"/>
    </row>
    <row r="676" spans="1:11">
      <c r="A676" s="55"/>
      <c r="B676" s="55"/>
      <c r="E676" s="62"/>
      <c r="G676" s="61"/>
      <c r="H676" s="60"/>
      <c r="J676" s="55"/>
      <c r="K676" s="55"/>
    </row>
    <row r="677" spans="1:11">
      <c r="A677" s="55"/>
      <c r="B677" s="55"/>
      <c r="G677" s="61"/>
      <c r="H677" s="60"/>
      <c r="J677" s="55"/>
      <c r="K677" s="55"/>
    </row>
    <row r="680" spans="1:11">
      <c r="A680" s="55"/>
      <c r="B680" s="55"/>
      <c r="C680" s="63"/>
      <c r="D680" s="63"/>
      <c r="E680" s="101"/>
      <c r="F680" s="101"/>
      <c r="G680" s="101"/>
      <c r="H680" s="101"/>
      <c r="I680" s="101"/>
      <c r="J680" s="55"/>
      <c r="K680" s="55"/>
    </row>
    <row r="681" spans="1:11">
      <c r="A681" s="55"/>
      <c r="B681" s="55"/>
      <c r="E681" s="101"/>
      <c r="F681" s="101"/>
      <c r="G681" s="101"/>
      <c r="H681" s="101"/>
      <c r="I681" s="101"/>
      <c r="J681" s="55"/>
      <c r="K681" s="55"/>
    </row>
    <row r="682" spans="1:11">
      <c r="A682" s="55"/>
      <c r="B682" s="55"/>
      <c r="E682" s="101"/>
      <c r="F682" s="101"/>
      <c r="G682" s="101"/>
      <c r="H682" s="101"/>
      <c r="I682" s="101"/>
      <c r="J682" s="55"/>
      <c r="K682" s="55"/>
    </row>
    <row r="683" spans="1:11">
      <c r="A683" s="55"/>
      <c r="B683" s="55"/>
      <c r="E683" s="101"/>
      <c r="F683" s="101"/>
      <c r="G683" s="101"/>
      <c r="H683" s="101"/>
      <c r="I683" s="101"/>
      <c r="J683" s="55"/>
      <c r="K683" s="55"/>
    </row>
    <row r="684" spans="1:11">
      <c r="A684" s="55"/>
      <c r="B684" s="55"/>
      <c r="E684" s="101"/>
      <c r="F684" s="101"/>
      <c r="G684" s="101"/>
      <c r="H684" s="101"/>
      <c r="I684" s="101"/>
      <c r="J684" s="55"/>
      <c r="K684" s="55"/>
    </row>
    <row r="685" spans="1:11">
      <c r="A685" s="55"/>
      <c r="B685" s="55"/>
      <c r="E685" s="101"/>
      <c r="F685" s="101"/>
      <c r="G685" s="101"/>
      <c r="H685" s="101"/>
      <c r="I685" s="101"/>
      <c r="J685" s="55"/>
      <c r="K685" s="55"/>
    </row>
    <row r="686" spans="1:11">
      <c r="A686" s="55"/>
      <c r="B686" s="55"/>
      <c r="E686" s="101"/>
      <c r="F686" s="101"/>
      <c r="G686" s="101"/>
      <c r="H686" s="101"/>
      <c r="I686" s="101"/>
      <c r="J686" s="55"/>
      <c r="K686" s="55"/>
    </row>
    <row r="687" spans="1:11">
      <c r="A687" s="55"/>
      <c r="B687" s="55"/>
      <c r="E687" s="101"/>
      <c r="F687" s="101"/>
      <c r="G687" s="101"/>
      <c r="H687" s="101"/>
      <c r="I687" s="101"/>
      <c r="J687" s="55"/>
      <c r="K687" s="55"/>
    </row>
    <row r="689" spans="1:11">
      <c r="A689" s="55"/>
      <c r="B689" s="55"/>
      <c r="E689" s="62"/>
      <c r="G689" s="61"/>
      <c r="H689" s="60"/>
      <c r="J689" s="55"/>
      <c r="K689" s="55"/>
    </row>
    <row r="690" spans="1:11">
      <c r="A690" s="55"/>
      <c r="B690" s="55"/>
      <c r="G690" s="61"/>
      <c r="H690" s="60"/>
      <c r="J690" s="55"/>
      <c r="K690" s="55"/>
    </row>
    <row r="693" spans="1:11">
      <c r="A693" s="55"/>
      <c r="B693" s="55"/>
      <c r="C693" s="63"/>
      <c r="D693" s="63"/>
      <c r="E693" s="101"/>
      <c r="F693" s="101"/>
      <c r="G693" s="101"/>
      <c r="H693" s="101"/>
      <c r="I693" s="101"/>
      <c r="J693" s="55"/>
      <c r="K693" s="55"/>
    </row>
    <row r="694" spans="1:11">
      <c r="A694" s="55"/>
      <c r="B694" s="55"/>
      <c r="E694" s="101"/>
      <c r="F694" s="101"/>
      <c r="G694" s="101"/>
      <c r="H694" s="101"/>
      <c r="I694" s="101"/>
      <c r="J694" s="55"/>
      <c r="K694" s="55"/>
    </row>
    <row r="695" spans="1:11">
      <c r="A695" s="55"/>
      <c r="B695" s="55"/>
      <c r="E695" s="101"/>
      <c r="F695" s="101"/>
      <c r="G695" s="101"/>
      <c r="H695" s="101"/>
      <c r="I695" s="101"/>
      <c r="J695" s="55"/>
      <c r="K695" s="55"/>
    </row>
    <row r="696" spans="1:11">
      <c r="A696" s="55"/>
      <c r="B696" s="55"/>
      <c r="E696" s="101"/>
      <c r="F696" s="101"/>
      <c r="G696" s="101"/>
      <c r="H696" s="101"/>
      <c r="I696" s="101"/>
      <c r="J696" s="55"/>
      <c r="K696" s="55"/>
    </row>
    <row r="697" spans="1:11">
      <c r="A697" s="55"/>
      <c r="B697" s="55"/>
      <c r="E697" s="101"/>
      <c r="F697" s="101"/>
      <c r="G697" s="101"/>
      <c r="H697" s="101"/>
      <c r="I697" s="101"/>
      <c r="J697" s="55"/>
      <c r="K697" s="55"/>
    </row>
    <row r="698" spans="1:11">
      <c r="A698" s="55"/>
      <c r="B698" s="55"/>
      <c r="E698" s="101"/>
      <c r="F698" s="101"/>
      <c r="G698" s="101"/>
      <c r="H698" s="101"/>
      <c r="I698" s="101"/>
      <c r="J698" s="55"/>
      <c r="K698" s="55"/>
    </row>
    <row r="699" spans="1:11">
      <c r="A699" s="55"/>
      <c r="B699" s="55"/>
      <c r="E699" s="101"/>
      <c r="F699" s="101"/>
      <c r="G699" s="101"/>
      <c r="H699" s="101"/>
      <c r="I699" s="101"/>
      <c r="J699" s="55"/>
      <c r="K699" s="55"/>
    </row>
    <row r="700" spans="1:11">
      <c r="A700" s="55"/>
      <c r="B700" s="55"/>
      <c r="E700" s="101"/>
      <c r="F700" s="101"/>
      <c r="G700" s="101"/>
      <c r="H700" s="101"/>
      <c r="I700" s="101"/>
      <c r="J700" s="55"/>
      <c r="K700" s="55"/>
    </row>
    <row r="702" spans="1:11">
      <c r="A702" s="55"/>
      <c r="B702" s="55"/>
      <c r="E702" s="62"/>
      <c r="G702" s="61"/>
      <c r="H702" s="60"/>
      <c r="J702" s="55"/>
      <c r="K702" s="55"/>
    </row>
    <row r="703" spans="1:11">
      <c r="A703" s="55"/>
      <c r="B703" s="55"/>
      <c r="G703" s="61"/>
      <c r="H703" s="60"/>
      <c r="J703" s="55"/>
      <c r="K703" s="55"/>
    </row>
    <row r="706" spans="1:11">
      <c r="A706" s="55"/>
      <c r="B706" s="55"/>
      <c r="C706" s="63"/>
      <c r="D706" s="63"/>
      <c r="E706" s="101"/>
      <c r="F706" s="101"/>
      <c r="G706" s="101"/>
      <c r="H706" s="101"/>
      <c r="I706" s="101"/>
      <c r="J706" s="55"/>
      <c r="K706" s="55"/>
    </row>
    <row r="707" spans="1:11">
      <c r="A707" s="55"/>
      <c r="B707" s="55"/>
      <c r="E707" s="101"/>
      <c r="F707" s="101"/>
      <c r="G707" s="101"/>
      <c r="H707" s="101"/>
      <c r="I707" s="101"/>
      <c r="J707" s="55"/>
      <c r="K707" s="55"/>
    </row>
    <row r="708" spans="1:11">
      <c r="A708" s="55"/>
      <c r="B708" s="55"/>
      <c r="E708" s="101"/>
      <c r="F708" s="101"/>
      <c r="G708" s="101"/>
      <c r="H708" s="101"/>
      <c r="I708" s="101"/>
      <c r="J708" s="55"/>
      <c r="K708" s="55"/>
    </row>
    <row r="709" spans="1:11">
      <c r="A709" s="55"/>
      <c r="B709" s="55"/>
      <c r="E709" s="101"/>
      <c r="F709" s="101"/>
      <c r="G709" s="101"/>
      <c r="H709" s="101"/>
      <c r="I709" s="101"/>
      <c r="J709" s="55"/>
      <c r="K709" s="55"/>
    </row>
    <row r="710" spans="1:11">
      <c r="A710" s="55"/>
      <c r="B710" s="55"/>
      <c r="E710" s="101"/>
      <c r="F710" s="101"/>
      <c r="G710" s="101"/>
      <c r="H710" s="101"/>
      <c r="I710" s="101"/>
      <c r="J710" s="55"/>
      <c r="K710" s="55"/>
    </row>
    <row r="711" spans="1:11">
      <c r="A711" s="55"/>
      <c r="B711" s="55"/>
      <c r="E711" s="101"/>
      <c r="F711" s="101"/>
      <c r="G711" s="101"/>
      <c r="H711" s="101"/>
      <c r="I711" s="101"/>
      <c r="J711" s="55"/>
      <c r="K711" s="55"/>
    </row>
    <row r="712" spans="1:11">
      <c r="A712" s="55"/>
      <c r="B712" s="55"/>
      <c r="E712" s="101"/>
      <c r="F712" s="101"/>
      <c r="G712" s="101"/>
      <c r="H712" s="101"/>
      <c r="I712" s="101"/>
      <c r="J712" s="55"/>
      <c r="K712" s="55"/>
    </row>
    <row r="713" spans="1:11">
      <c r="A713" s="55"/>
      <c r="B713" s="55"/>
      <c r="E713" s="101"/>
      <c r="F713" s="101"/>
      <c r="G713" s="101"/>
      <c r="H713" s="101"/>
      <c r="I713" s="101"/>
      <c r="J713" s="55"/>
      <c r="K713" s="55"/>
    </row>
    <row r="715" spans="1:11">
      <c r="A715" s="55"/>
      <c r="B715" s="55"/>
      <c r="E715" s="62"/>
      <c r="G715" s="61"/>
      <c r="H715" s="60"/>
      <c r="J715" s="55"/>
      <c r="K715" s="55"/>
    </row>
    <row r="716" spans="1:11">
      <c r="A716" s="55"/>
      <c r="B716" s="55"/>
      <c r="G716" s="61"/>
      <c r="H716" s="60"/>
      <c r="J716" s="55"/>
      <c r="K716" s="55"/>
    </row>
    <row r="719" spans="1:11">
      <c r="A719" s="55"/>
      <c r="B719" s="55"/>
      <c r="C719" s="63"/>
      <c r="D719" s="63"/>
      <c r="E719" s="101"/>
      <c r="F719" s="101"/>
      <c r="G719" s="101"/>
      <c r="H719" s="101"/>
      <c r="I719" s="101"/>
      <c r="J719" s="55"/>
      <c r="K719" s="55"/>
    </row>
    <row r="720" spans="1:11">
      <c r="A720" s="55"/>
      <c r="B720" s="55"/>
      <c r="E720" s="101"/>
      <c r="F720" s="101"/>
      <c r="G720" s="101"/>
      <c r="H720" s="101"/>
      <c r="I720" s="101"/>
      <c r="J720" s="55"/>
      <c r="K720" s="55"/>
    </row>
    <row r="721" spans="1:11">
      <c r="A721" s="55"/>
      <c r="B721" s="55"/>
      <c r="E721" s="101"/>
      <c r="F721" s="101"/>
      <c r="G721" s="101"/>
      <c r="H721" s="101"/>
      <c r="I721" s="101"/>
      <c r="J721" s="55"/>
      <c r="K721" s="55"/>
    </row>
    <row r="722" spans="1:11">
      <c r="A722" s="55"/>
      <c r="B722" s="55"/>
      <c r="E722" s="101"/>
      <c r="F722" s="101"/>
      <c r="G722" s="101"/>
      <c r="H722" s="101"/>
      <c r="I722" s="101"/>
      <c r="J722" s="55"/>
      <c r="K722" s="55"/>
    </row>
    <row r="723" spans="1:11">
      <c r="A723" s="55"/>
      <c r="B723" s="55"/>
      <c r="E723" s="101"/>
      <c r="F723" s="101"/>
      <c r="G723" s="101"/>
      <c r="H723" s="101"/>
      <c r="I723" s="101"/>
      <c r="J723" s="55"/>
      <c r="K723" s="55"/>
    </row>
    <row r="724" spans="1:11">
      <c r="A724" s="55"/>
      <c r="B724" s="55"/>
      <c r="E724" s="101"/>
      <c r="F724" s="101"/>
      <c r="G724" s="101"/>
      <c r="H724" s="101"/>
      <c r="I724" s="101"/>
      <c r="J724" s="55"/>
      <c r="K724" s="55"/>
    </row>
    <row r="725" spans="1:11">
      <c r="A725" s="55"/>
      <c r="B725" s="55"/>
      <c r="E725" s="101"/>
      <c r="F725" s="101"/>
      <c r="G725" s="101"/>
      <c r="H725" s="101"/>
      <c r="I725" s="101"/>
      <c r="J725" s="55"/>
      <c r="K725" s="55"/>
    </row>
    <row r="726" spans="1:11">
      <c r="A726" s="55"/>
      <c r="B726" s="55"/>
      <c r="E726" s="101"/>
      <c r="F726" s="101"/>
      <c r="G726" s="101"/>
      <c r="H726" s="101"/>
      <c r="I726" s="101"/>
      <c r="J726" s="55"/>
      <c r="K726" s="55"/>
    </row>
    <row r="728" spans="1:11">
      <c r="A728" s="55"/>
      <c r="B728" s="55"/>
      <c r="E728" s="62"/>
      <c r="G728" s="61"/>
      <c r="H728" s="60"/>
      <c r="J728" s="55"/>
      <c r="K728" s="55"/>
    </row>
    <row r="729" spans="1:11">
      <c r="A729" s="55"/>
      <c r="B729" s="55"/>
      <c r="G729" s="61"/>
      <c r="H729" s="60"/>
      <c r="J729" s="55"/>
      <c r="K729" s="55"/>
    </row>
    <row r="732" spans="1:11">
      <c r="A732" s="55"/>
      <c r="B732" s="55"/>
      <c r="C732" s="63"/>
      <c r="D732" s="63"/>
      <c r="E732" s="101"/>
      <c r="F732" s="101"/>
      <c r="G732" s="101"/>
      <c r="H732" s="101"/>
      <c r="I732" s="101"/>
      <c r="J732" s="55"/>
      <c r="K732" s="55"/>
    </row>
    <row r="733" spans="1:11">
      <c r="A733" s="55"/>
      <c r="B733" s="55"/>
      <c r="E733" s="101"/>
      <c r="F733" s="101"/>
      <c r="G733" s="101"/>
      <c r="H733" s="101"/>
      <c r="I733" s="101"/>
      <c r="J733" s="55"/>
      <c r="K733" s="55"/>
    </row>
    <row r="734" spans="1:11">
      <c r="A734" s="55"/>
      <c r="B734" s="55"/>
      <c r="E734" s="101"/>
      <c r="F734" s="101"/>
      <c r="G734" s="101"/>
      <c r="H734" s="101"/>
      <c r="I734" s="101"/>
      <c r="J734" s="55"/>
      <c r="K734" s="55"/>
    </row>
    <row r="735" spans="1:11">
      <c r="A735" s="55"/>
      <c r="B735" s="55"/>
      <c r="E735" s="101"/>
      <c r="F735" s="101"/>
      <c r="G735" s="101"/>
      <c r="H735" s="101"/>
      <c r="I735" s="101"/>
      <c r="J735" s="55"/>
      <c r="K735" s="55"/>
    </row>
    <row r="736" spans="1:11">
      <c r="A736" s="55"/>
      <c r="B736" s="55"/>
      <c r="E736" s="101"/>
      <c r="F736" s="101"/>
      <c r="G736" s="101"/>
      <c r="H736" s="101"/>
      <c r="I736" s="101"/>
      <c r="J736" s="55"/>
      <c r="K736" s="55"/>
    </row>
    <row r="737" spans="1:11">
      <c r="A737" s="55"/>
      <c r="B737" s="55"/>
      <c r="E737" s="101"/>
      <c r="F737" s="101"/>
      <c r="G737" s="101"/>
      <c r="H737" s="101"/>
      <c r="I737" s="101"/>
      <c r="J737" s="55"/>
      <c r="K737" s="55"/>
    </row>
    <row r="738" spans="1:11">
      <c r="A738" s="55"/>
      <c r="B738" s="55"/>
      <c r="E738" s="101"/>
      <c r="F738" s="101"/>
      <c r="G738" s="101"/>
      <c r="H738" s="101"/>
      <c r="I738" s="101"/>
      <c r="J738" s="55"/>
      <c r="K738" s="55"/>
    </row>
    <row r="739" spans="1:11">
      <c r="A739" s="55"/>
      <c r="B739" s="55"/>
      <c r="E739" s="101"/>
      <c r="F739" s="101"/>
      <c r="G739" s="101"/>
      <c r="H739" s="101"/>
      <c r="I739" s="101"/>
      <c r="J739" s="55"/>
      <c r="K739" s="55"/>
    </row>
    <row r="741" spans="1:11">
      <c r="A741" s="55"/>
      <c r="B741" s="55"/>
      <c r="E741" s="62"/>
      <c r="G741" s="61"/>
      <c r="H741" s="60"/>
      <c r="J741" s="55"/>
      <c r="K741" s="55"/>
    </row>
    <row r="742" spans="1:11">
      <c r="A742" s="55"/>
      <c r="B742" s="55"/>
      <c r="G742" s="61"/>
      <c r="H742" s="60"/>
      <c r="J742" s="55"/>
      <c r="K742" s="55"/>
    </row>
    <row r="745" spans="1:11">
      <c r="A745" s="55"/>
      <c r="B745" s="55"/>
      <c r="C745" s="63"/>
      <c r="D745" s="63"/>
      <c r="E745" s="101"/>
      <c r="F745" s="101"/>
      <c r="G745" s="101"/>
      <c r="H745" s="101"/>
      <c r="I745" s="101"/>
      <c r="J745" s="55"/>
      <c r="K745" s="55"/>
    </row>
    <row r="746" spans="1:11">
      <c r="A746" s="55"/>
      <c r="B746" s="55"/>
      <c r="E746" s="101"/>
      <c r="F746" s="101"/>
      <c r="G746" s="101"/>
      <c r="H746" s="101"/>
      <c r="I746" s="101"/>
      <c r="J746" s="55"/>
      <c r="K746" s="55"/>
    </row>
    <row r="747" spans="1:11">
      <c r="A747" s="55"/>
      <c r="B747" s="55"/>
      <c r="E747" s="101"/>
      <c r="F747" s="101"/>
      <c r="G747" s="101"/>
      <c r="H747" s="101"/>
      <c r="I747" s="101"/>
      <c r="J747" s="55"/>
      <c r="K747" s="55"/>
    </row>
    <row r="748" spans="1:11">
      <c r="A748" s="55"/>
      <c r="B748" s="55"/>
      <c r="E748" s="101"/>
      <c r="F748" s="101"/>
      <c r="G748" s="101"/>
      <c r="H748" s="101"/>
      <c r="I748" s="101"/>
      <c r="J748" s="55"/>
      <c r="K748" s="55"/>
    </row>
    <row r="749" spans="1:11">
      <c r="A749" s="55"/>
      <c r="B749" s="55"/>
      <c r="E749" s="101"/>
      <c r="F749" s="101"/>
      <c r="G749" s="101"/>
      <c r="H749" s="101"/>
      <c r="I749" s="101"/>
      <c r="J749" s="55"/>
      <c r="K749" s="55"/>
    </row>
    <row r="750" spans="1:11">
      <c r="A750" s="55"/>
      <c r="B750" s="55"/>
      <c r="E750" s="101"/>
      <c r="F750" s="101"/>
      <c r="G750" s="101"/>
      <c r="H750" s="101"/>
      <c r="I750" s="101"/>
      <c r="J750" s="55"/>
      <c r="K750" s="55"/>
    </row>
    <row r="751" spans="1:11">
      <c r="A751" s="55"/>
      <c r="B751" s="55"/>
      <c r="E751" s="101"/>
      <c r="F751" s="101"/>
      <c r="G751" s="101"/>
      <c r="H751" s="101"/>
      <c r="I751" s="101"/>
      <c r="J751" s="55"/>
      <c r="K751" s="55"/>
    </row>
    <row r="752" spans="1:11">
      <c r="A752" s="55"/>
      <c r="B752" s="55"/>
      <c r="E752" s="101"/>
      <c r="F752" s="101"/>
      <c r="G752" s="101"/>
      <c r="H752" s="101"/>
      <c r="I752" s="101"/>
      <c r="J752" s="55"/>
      <c r="K752" s="55"/>
    </row>
    <row r="754" spans="1:11">
      <c r="A754" s="55"/>
      <c r="B754" s="55"/>
      <c r="E754" s="62"/>
      <c r="G754" s="61"/>
      <c r="H754" s="60"/>
      <c r="J754" s="55"/>
      <c r="K754" s="55"/>
    </row>
    <row r="755" spans="1:11">
      <c r="A755" s="55"/>
      <c r="B755" s="55"/>
      <c r="G755" s="61"/>
      <c r="H755" s="60"/>
      <c r="J755" s="55"/>
      <c r="K755" s="55"/>
    </row>
  </sheetData>
  <mergeCells count="93">
    <mergeCell ref="E326:I327"/>
    <mergeCell ref="E333:I334"/>
    <mergeCell ref="E340:I341"/>
    <mergeCell ref="E347:I349"/>
    <mergeCell ref="E355:I357"/>
    <mergeCell ref="E364:I366"/>
    <mergeCell ref="E52:I55"/>
    <mergeCell ref="E63:I64"/>
    <mergeCell ref="C592:F592"/>
    <mergeCell ref="B316:D316"/>
    <mergeCell ref="C317:D317"/>
    <mergeCell ref="C324:H324"/>
    <mergeCell ref="C434:E434"/>
    <mergeCell ref="E372:I373"/>
    <mergeCell ref="E379:I381"/>
    <mergeCell ref="E319:I319"/>
    <mergeCell ref="E267:I268"/>
    <mergeCell ref="E277:I278"/>
    <mergeCell ref="E285:I286"/>
    <mergeCell ref="E292:I294"/>
    <mergeCell ref="E300:I303"/>
    <mergeCell ref="B1:J1"/>
    <mergeCell ref="C2:J2"/>
    <mergeCell ref="C41:J41"/>
    <mergeCell ref="C61:J61"/>
    <mergeCell ref="B81:J81"/>
    <mergeCell ref="E4:I5"/>
    <mergeCell ref="E11:I15"/>
    <mergeCell ref="E21:I25"/>
    <mergeCell ref="E31:I33"/>
    <mergeCell ref="E43:I46"/>
    <mergeCell ref="E120:I122"/>
    <mergeCell ref="E127:I130"/>
    <mergeCell ref="E136:I139"/>
    <mergeCell ref="E145:I148"/>
    <mergeCell ref="C283:J283"/>
    <mergeCell ref="E214:I216"/>
    <mergeCell ref="E222:I223"/>
    <mergeCell ref="E240:I243"/>
    <mergeCell ref="E249:I252"/>
    <mergeCell ref="E259:I261"/>
    <mergeCell ref="C238:J238"/>
    <mergeCell ref="C257:J257"/>
    <mergeCell ref="E84:I85"/>
    <mergeCell ref="E91:I93"/>
    <mergeCell ref="E100:I102"/>
    <mergeCell ref="C82:J82"/>
    <mergeCell ref="E108:I110"/>
    <mergeCell ref="E206:I208"/>
    <mergeCell ref="E159:I161"/>
    <mergeCell ref="E167:I170"/>
    <mergeCell ref="E177:I179"/>
    <mergeCell ref="E185:I187"/>
    <mergeCell ref="E198:I200"/>
    <mergeCell ref="C175:J175"/>
    <mergeCell ref="E443:I444"/>
    <mergeCell ref="E450:I451"/>
    <mergeCell ref="E388:I389"/>
    <mergeCell ref="E395:I397"/>
    <mergeCell ref="E403:I404"/>
    <mergeCell ref="E418:I419"/>
    <mergeCell ref="E411:I412"/>
    <mergeCell ref="E425:I428"/>
    <mergeCell ref="E436:I437"/>
    <mergeCell ref="E514:I516"/>
    <mergeCell ref="E569:I570"/>
    <mergeCell ref="B553:E553"/>
    <mergeCell ref="C554:F554"/>
    <mergeCell ref="E457:I459"/>
    <mergeCell ref="E476:I479"/>
    <mergeCell ref="E494:I497"/>
    <mergeCell ref="E505:I507"/>
    <mergeCell ref="E486:I489"/>
    <mergeCell ref="C474:E474"/>
    <mergeCell ref="E556:I556"/>
    <mergeCell ref="E562:I562"/>
    <mergeCell ref="C503:E503"/>
    <mergeCell ref="E576:I580"/>
    <mergeCell ref="E693:I700"/>
    <mergeCell ref="E706:I713"/>
    <mergeCell ref="E719:I726"/>
    <mergeCell ref="E732:I739"/>
    <mergeCell ref="E594:I596"/>
    <mergeCell ref="E602:I603"/>
    <mergeCell ref="E609:I609"/>
    <mergeCell ref="E615:I618"/>
    <mergeCell ref="E624:I626"/>
    <mergeCell ref="E745:I752"/>
    <mergeCell ref="E633:I635"/>
    <mergeCell ref="E641:I648"/>
    <mergeCell ref="E654:I661"/>
    <mergeCell ref="E667:I674"/>
    <mergeCell ref="E680:I687"/>
  </mergeCells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79"/>
  <sheetViews>
    <sheetView tabSelected="1" topLeftCell="A82" workbookViewId="0">
      <selection activeCell="F18" sqref="F18"/>
    </sheetView>
  </sheetViews>
  <sheetFormatPr defaultRowHeight="15"/>
  <cols>
    <col min="1" max="1" width="3.7109375" style="48" customWidth="1"/>
    <col min="2" max="2" width="10.140625" style="1" customWidth="1"/>
    <col min="3" max="3" width="15.85546875" style="19" customWidth="1"/>
    <col min="4" max="4" width="3.85546875" style="2" customWidth="1"/>
    <col min="5" max="5" width="6.7109375" style="2" customWidth="1"/>
    <col min="6" max="9" width="10.7109375" style="2" customWidth="1"/>
  </cols>
  <sheetData>
    <row r="2" spans="1:9" ht="15.75" thickBot="1"/>
    <row r="3" spans="1:9">
      <c r="C3" s="96" t="s">
        <v>0</v>
      </c>
      <c r="D3" s="97" t="s">
        <v>1</v>
      </c>
      <c r="E3" s="97" t="s">
        <v>2</v>
      </c>
      <c r="F3" s="107" t="s">
        <v>3</v>
      </c>
      <c r="G3" s="108"/>
      <c r="H3" s="107" t="s">
        <v>306</v>
      </c>
      <c r="I3" s="109"/>
    </row>
    <row r="4" spans="1:9" ht="15.75" thickBot="1">
      <c r="C4" s="98"/>
      <c r="D4" s="99"/>
      <c r="E4" s="99"/>
      <c r="F4" s="99" t="s">
        <v>5</v>
      </c>
      <c r="G4" s="99" t="s">
        <v>6</v>
      </c>
      <c r="H4" s="99" t="s">
        <v>5</v>
      </c>
      <c r="I4" s="100" t="s">
        <v>6</v>
      </c>
    </row>
    <row r="5" spans="1:9" ht="15" customHeight="1">
      <c r="A5" s="48" t="s">
        <v>7</v>
      </c>
      <c r="B5" s="1" t="s">
        <v>8</v>
      </c>
      <c r="C5" s="18" t="s">
        <v>9</v>
      </c>
      <c r="D5" s="3" t="s">
        <v>10</v>
      </c>
      <c r="E5" s="3">
        <v>0.1</v>
      </c>
      <c r="F5" s="3">
        <v>9900</v>
      </c>
      <c r="G5" s="3"/>
      <c r="H5" s="3">
        <f>F5*E5</f>
        <v>990</v>
      </c>
      <c r="I5" s="5"/>
    </row>
    <row r="6" spans="1:9">
      <c r="C6" s="21" t="s">
        <v>11</v>
      </c>
      <c r="D6" s="6" t="s">
        <v>13</v>
      </c>
      <c r="E6" s="6">
        <v>0.1</v>
      </c>
      <c r="F6" s="6"/>
      <c r="G6" s="6">
        <v>1000</v>
      </c>
      <c r="H6" s="6"/>
      <c r="I6" s="7">
        <f>G6*E6</f>
        <v>100</v>
      </c>
    </row>
    <row r="7" spans="1:9" ht="15.75" thickBot="1">
      <c r="C7" s="21" t="s">
        <v>12</v>
      </c>
      <c r="D7" s="6" t="s">
        <v>13</v>
      </c>
      <c r="E7" s="6">
        <v>0.123</v>
      </c>
      <c r="F7" s="6"/>
      <c r="G7" s="6">
        <v>5000</v>
      </c>
      <c r="H7" s="8"/>
      <c r="I7" s="9">
        <f>G7*E7</f>
        <v>615</v>
      </c>
    </row>
    <row r="8" spans="1:9" ht="15.75" thickBot="1">
      <c r="C8" s="20"/>
      <c r="D8" s="4"/>
      <c r="E8" s="4"/>
      <c r="F8" s="4"/>
      <c r="G8" s="10"/>
      <c r="H8" s="11">
        <f>SUM(H5:H7)</f>
        <v>990</v>
      </c>
      <c r="I8" s="12">
        <f>SUM(I7,I6,)</f>
        <v>715</v>
      </c>
    </row>
    <row r="9" spans="1:9" ht="15.75" thickBot="1">
      <c r="C9" s="22"/>
      <c r="D9" s="13"/>
      <c r="E9" s="13"/>
      <c r="F9" s="13"/>
      <c r="G9" s="13"/>
      <c r="H9" s="13"/>
      <c r="I9" s="13"/>
    </row>
    <row r="10" spans="1:9" ht="15.75" thickBot="1">
      <c r="A10" s="48" t="s">
        <v>14</v>
      </c>
      <c r="B10" s="1" t="s">
        <v>15</v>
      </c>
      <c r="C10" s="18" t="s">
        <v>11</v>
      </c>
      <c r="D10" s="3" t="s">
        <v>13</v>
      </c>
      <c r="E10" s="3">
        <v>1.96</v>
      </c>
      <c r="F10" s="3"/>
      <c r="G10" s="3">
        <v>1000</v>
      </c>
      <c r="H10" s="3"/>
      <c r="I10" s="14">
        <f>G10*E10</f>
        <v>1960</v>
      </c>
    </row>
    <row r="11" spans="1:9" ht="15.75" thickBot="1">
      <c r="C11" s="20"/>
      <c r="D11" s="4"/>
      <c r="E11" s="4"/>
      <c r="F11" s="4"/>
      <c r="G11" s="4"/>
      <c r="H11" s="10"/>
      <c r="I11" s="12">
        <f>I10</f>
        <v>1960</v>
      </c>
    </row>
    <row r="12" spans="1:9" ht="15.75" thickBot="1">
      <c r="C12" s="22"/>
      <c r="D12" s="13"/>
      <c r="E12" s="13"/>
      <c r="F12" s="13"/>
      <c r="G12" s="13"/>
      <c r="H12" s="15"/>
      <c r="I12" s="16"/>
    </row>
    <row r="13" spans="1:9">
      <c r="A13" s="48" t="s">
        <v>16</v>
      </c>
      <c r="B13" s="1" t="s">
        <v>17</v>
      </c>
      <c r="C13" s="18" t="s">
        <v>11</v>
      </c>
      <c r="D13" s="3" t="s">
        <v>13</v>
      </c>
      <c r="E13" s="3">
        <v>0.46</v>
      </c>
      <c r="F13" s="3"/>
      <c r="G13" s="3">
        <v>1000</v>
      </c>
      <c r="H13" s="17"/>
      <c r="I13" s="5">
        <f>G13*E13</f>
        <v>460</v>
      </c>
    </row>
    <row r="14" spans="1:9" ht="15.75" thickBot="1">
      <c r="C14" s="21" t="s">
        <v>18</v>
      </c>
      <c r="D14" s="6" t="s">
        <v>13</v>
      </c>
      <c r="E14" s="6">
        <v>5.7700000000000001E-2</v>
      </c>
      <c r="F14" s="6"/>
      <c r="G14" s="6">
        <v>15000</v>
      </c>
      <c r="H14" s="6"/>
      <c r="I14" s="9">
        <f>G14*E14</f>
        <v>865.5</v>
      </c>
    </row>
    <row r="15" spans="1:9" ht="15.75" thickBot="1">
      <c r="C15" s="20"/>
      <c r="D15" s="4"/>
      <c r="E15" s="4"/>
      <c r="F15" s="4"/>
      <c r="G15" s="4"/>
      <c r="H15" s="10"/>
      <c r="I15" s="12">
        <f>SUM(I13:I14)</f>
        <v>1325.5</v>
      </c>
    </row>
    <row r="16" spans="1:9" ht="15.75" thickBot="1">
      <c r="C16" s="22"/>
      <c r="D16" s="13"/>
      <c r="E16" s="13"/>
      <c r="F16" s="13"/>
      <c r="G16" s="13"/>
      <c r="H16" s="13"/>
      <c r="I16" s="13"/>
    </row>
    <row r="17" spans="1:9" ht="30">
      <c r="A17" s="48" t="s">
        <v>19</v>
      </c>
      <c r="B17" s="1" t="s">
        <v>20</v>
      </c>
      <c r="C17" s="18" t="s">
        <v>21</v>
      </c>
      <c r="D17" s="3" t="s">
        <v>22</v>
      </c>
      <c r="E17" s="3">
        <v>1.25</v>
      </c>
      <c r="F17" s="3">
        <v>7300</v>
      </c>
      <c r="G17" s="3"/>
      <c r="H17" s="3">
        <f>F17*E17</f>
        <v>9125</v>
      </c>
      <c r="I17" s="5"/>
    </row>
    <row r="18" spans="1:9">
      <c r="C18" s="23" t="s">
        <v>11</v>
      </c>
      <c r="D18" s="6" t="s">
        <v>13</v>
      </c>
      <c r="E18" s="6">
        <v>0.15</v>
      </c>
      <c r="F18" s="6"/>
      <c r="G18" s="6">
        <v>1000</v>
      </c>
      <c r="H18" s="6"/>
      <c r="I18" s="7">
        <f>G18*E18</f>
        <v>150</v>
      </c>
    </row>
    <row r="19" spans="1:9" ht="15.75" thickBot="1">
      <c r="C19" s="21" t="s">
        <v>23</v>
      </c>
      <c r="D19" s="6" t="s">
        <v>13</v>
      </c>
      <c r="E19" s="6">
        <v>5.6000000000000001E-2</v>
      </c>
      <c r="F19" s="6"/>
      <c r="G19" s="6">
        <v>15000</v>
      </c>
      <c r="H19" s="8"/>
      <c r="I19" s="9">
        <f>G19*E19</f>
        <v>840</v>
      </c>
    </row>
    <row r="20" spans="1:9" ht="15.75" thickBot="1">
      <c r="C20" s="20"/>
      <c r="D20" s="4"/>
      <c r="E20" s="4"/>
      <c r="F20" s="4"/>
      <c r="G20" s="10"/>
      <c r="H20" s="12">
        <f>H17</f>
        <v>9125</v>
      </c>
      <c r="I20" s="12">
        <f>I19+I18</f>
        <v>990</v>
      </c>
    </row>
    <row r="21" spans="1:9" ht="15.75" thickBot="1">
      <c r="C21" s="22"/>
      <c r="D21" s="13"/>
      <c r="E21" s="13"/>
      <c r="F21" s="13"/>
      <c r="G21" s="13"/>
      <c r="H21" s="13"/>
      <c r="I21" s="13"/>
    </row>
    <row r="22" spans="1:9" ht="30">
      <c r="A22" s="48" t="s">
        <v>24</v>
      </c>
      <c r="B22" s="1" t="s">
        <v>25</v>
      </c>
      <c r="C22" s="18" t="s">
        <v>26</v>
      </c>
      <c r="D22" s="3" t="s">
        <v>22</v>
      </c>
      <c r="E22" s="3">
        <v>0.123</v>
      </c>
      <c r="F22" s="3">
        <v>7850</v>
      </c>
      <c r="G22" s="3"/>
      <c r="H22" s="3">
        <f>F22*E22</f>
        <v>965.55</v>
      </c>
      <c r="I22" s="5"/>
    </row>
    <row r="23" spans="1:9" ht="15.75" thickBot="1">
      <c r="C23" s="23" t="s">
        <v>11</v>
      </c>
      <c r="D23" s="6" t="s">
        <v>13</v>
      </c>
      <c r="E23" s="6">
        <v>3.16</v>
      </c>
      <c r="F23" s="6"/>
      <c r="G23" s="6">
        <v>1000</v>
      </c>
      <c r="H23" s="8"/>
      <c r="I23" s="9">
        <f>G23*E23</f>
        <v>3160</v>
      </c>
    </row>
    <row r="24" spans="1:9" ht="15.75" thickBot="1">
      <c r="C24" s="20"/>
      <c r="D24" s="4"/>
      <c r="E24" s="4"/>
      <c r="F24" s="4"/>
      <c r="G24" s="10"/>
      <c r="H24" s="12">
        <f>H23+H22</f>
        <v>965.55</v>
      </c>
      <c r="I24" s="12">
        <f>I23+I22</f>
        <v>3160</v>
      </c>
    </row>
    <row r="25" spans="1:9" ht="15.75" thickBot="1">
      <c r="C25" s="22"/>
      <c r="D25" s="13"/>
      <c r="E25" s="13"/>
      <c r="F25" s="13"/>
      <c r="G25" s="13"/>
      <c r="H25" s="13"/>
      <c r="I25" s="13"/>
    </row>
    <row r="26" spans="1:9" ht="30">
      <c r="A26" s="48" t="s">
        <v>27</v>
      </c>
      <c r="B26" s="1" t="s">
        <v>28</v>
      </c>
      <c r="C26" s="18" t="s">
        <v>29</v>
      </c>
      <c r="D26" s="3" t="s">
        <v>22</v>
      </c>
      <c r="E26" s="3">
        <v>1.01</v>
      </c>
      <c r="F26" s="3">
        <f>Keverékek!J8</f>
        <v>24554.75</v>
      </c>
      <c r="G26" s="3"/>
      <c r="H26" s="3">
        <f>F26*E26</f>
        <v>24800.297500000001</v>
      </c>
      <c r="I26" s="5"/>
    </row>
    <row r="27" spans="1:9">
      <c r="C27" s="23" t="s">
        <v>11</v>
      </c>
      <c r="D27" s="6" t="s">
        <v>13</v>
      </c>
      <c r="E27" s="6">
        <v>0.89</v>
      </c>
      <c r="F27" s="6"/>
      <c r="G27" s="6">
        <v>1000</v>
      </c>
      <c r="H27" s="6"/>
      <c r="I27" s="7">
        <f>G27*E27</f>
        <v>890</v>
      </c>
    </row>
    <row r="28" spans="1:9">
      <c r="C28" s="21" t="s">
        <v>30</v>
      </c>
      <c r="D28" s="6" t="s">
        <v>13</v>
      </c>
      <c r="E28" s="6">
        <v>0.2</v>
      </c>
      <c r="F28" s="6"/>
      <c r="G28" s="6">
        <v>1000</v>
      </c>
      <c r="H28" s="6"/>
      <c r="I28" s="7">
        <f t="shared" ref="I28:I29" si="0">G28*E28</f>
        <v>200</v>
      </c>
    </row>
    <row r="29" spans="1:9" ht="15.75" thickBot="1">
      <c r="C29" s="21" t="s">
        <v>31</v>
      </c>
      <c r="D29" s="6" t="s">
        <v>13</v>
      </c>
      <c r="E29" s="6">
        <v>8.9300000000000004E-2</v>
      </c>
      <c r="F29" s="6"/>
      <c r="G29" s="6">
        <v>18000</v>
      </c>
      <c r="H29" s="8"/>
      <c r="I29" s="9">
        <f t="shared" si="0"/>
        <v>1607.4</v>
      </c>
    </row>
    <row r="30" spans="1:9" ht="15.75" thickBot="1">
      <c r="C30" s="20"/>
      <c r="D30" s="4"/>
      <c r="E30" s="4"/>
      <c r="F30" s="4"/>
      <c r="G30" s="10"/>
      <c r="H30" s="24">
        <f>H26</f>
        <v>24800.297500000001</v>
      </c>
      <c r="I30" s="12">
        <f>I29+I28+I27</f>
        <v>2697.4</v>
      </c>
    </row>
    <row r="31" spans="1:9" ht="15.75" thickBot="1">
      <c r="C31" s="22"/>
      <c r="D31" s="13"/>
      <c r="E31" s="13"/>
      <c r="F31" s="13"/>
      <c r="G31" s="13"/>
      <c r="H31" s="13"/>
      <c r="I31" s="13"/>
    </row>
    <row r="32" spans="1:9" ht="15" customHeight="1">
      <c r="A32" s="48" t="s">
        <v>32</v>
      </c>
      <c r="B32" s="1" t="s">
        <v>39</v>
      </c>
      <c r="C32" s="18" t="s">
        <v>40</v>
      </c>
      <c r="D32" s="3" t="s">
        <v>35</v>
      </c>
      <c r="E32" s="3">
        <v>1.04</v>
      </c>
      <c r="F32" s="3">
        <v>175000</v>
      </c>
      <c r="G32" s="3"/>
      <c r="H32" s="3">
        <f>F32*E32</f>
        <v>182000</v>
      </c>
      <c r="I32" s="5"/>
    </row>
    <row r="33" spans="1:9">
      <c r="C33" s="35" t="s">
        <v>41</v>
      </c>
      <c r="D33" s="36" t="s">
        <v>13</v>
      </c>
      <c r="E33" s="36">
        <v>45.72</v>
      </c>
      <c r="F33" s="36"/>
      <c r="G33" s="36">
        <v>2000</v>
      </c>
      <c r="H33" s="36"/>
      <c r="I33" s="37">
        <f>G33*E33</f>
        <v>91440</v>
      </c>
    </row>
    <row r="34" spans="1:9">
      <c r="C34" s="35" t="s">
        <v>42</v>
      </c>
      <c r="D34" s="36" t="s">
        <v>13</v>
      </c>
      <c r="E34" s="36">
        <v>1.25</v>
      </c>
      <c r="F34" s="36"/>
      <c r="G34" s="36">
        <v>1000</v>
      </c>
      <c r="H34" s="36"/>
      <c r="I34" s="37">
        <f t="shared" ref="I34:I35" si="1">G34*E34</f>
        <v>1250</v>
      </c>
    </row>
    <row r="35" spans="1:9" ht="15.75" thickBot="1">
      <c r="C35" s="35" t="s">
        <v>43</v>
      </c>
      <c r="D35" s="36" t="s">
        <v>13</v>
      </c>
      <c r="E35" s="36">
        <v>0.71430000000000005</v>
      </c>
      <c r="F35" s="36"/>
      <c r="G35" s="36">
        <v>4500</v>
      </c>
      <c r="H35" s="36"/>
      <c r="I35" s="37">
        <f t="shared" si="1"/>
        <v>3214.3500000000004</v>
      </c>
    </row>
    <row r="36" spans="1:9" ht="15.75" thickBot="1">
      <c r="C36" s="38"/>
      <c r="D36" s="39"/>
      <c r="E36" s="39"/>
      <c r="F36" s="39"/>
      <c r="G36" s="39"/>
      <c r="H36" s="24">
        <f>H32</f>
        <v>182000</v>
      </c>
      <c r="I36" s="12">
        <f>I35+I34+I33</f>
        <v>95904.35</v>
      </c>
    </row>
    <row r="37" spans="1:9" ht="15.75" thickBot="1"/>
    <row r="38" spans="1:9" ht="30">
      <c r="A38" s="48" t="s">
        <v>44</v>
      </c>
      <c r="B38" s="1" t="s">
        <v>45</v>
      </c>
      <c r="C38" s="45" t="s">
        <v>57</v>
      </c>
      <c r="D38" s="46" t="s">
        <v>22</v>
      </c>
      <c r="E38" s="46">
        <v>1.01</v>
      </c>
      <c r="F38" s="46">
        <f>Keverékek!J15</f>
        <v>23318.3</v>
      </c>
      <c r="G38" s="46"/>
      <c r="H38" s="46">
        <f>F38*E38</f>
        <v>23551.483</v>
      </c>
      <c r="I38" s="47"/>
    </row>
    <row r="39" spans="1:9">
      <c r="C39" s="35" t="s">
        <v>37</v>
      </c>
      <c r="D39" s="36" t="s">
        <v>13</v>
      </c>
      <c r="E39" s="36">
        <v>0.66</v>
      </c>
      <c r="F39" s="36"/>
      <c r="G39" s="36">
        <v>1000</v>
      </c>
      <c r="H39" s="36"/>
      <c r="I39" s="37">
        <f>G39*E39</f>
        <v>660</v>
      </c>
    </row>
    <row r="40" spans="1:9">
      <c r="C40" s="35" t="s">
        <v>30</v>
      </c>
      <c r="D40" s="36" t="s">
        <v>13</v>
      </c>
      <c r="E40" s="36">
        <v>0.2</v>
      </c>
      <c r="F40" s="36"/>
      <c r="G40" s="36">
        <v>1000</v>
      </c>
      <c r="H40" s="36"/>
      <c r="I40" s="37">
        <f t="shared" ref="I40:I41" si="2">G40*E40</f>
        <v>200</v>
      </c>
    </row>
    <row r="41" spans="1:9" ht="15.75" thickBot="1">
      <c r="C41" s="35" t="s">
        <v>31</v>
      </c>
      <c r="D41" s="36" t="s">
        <v>13</v>
      </c>
      <c r="E41" s="36">
        <v>8.9300000000000004E-2</v>
      </c>
      <c r="F41" s="36"/>
      <c r="G41" s="36">
        <v>18000</v>
      </c>
      <c r="H41" s="36"/>
      <c r="I41" s="37">
        <f t="shared" si="2"/>
        <v>1607.4</v>
      </c>
    </row>
    <row r="42" spans="1:9" ht="15.75" thickBot="1">
      <c r="C42" s="38"/>
      <c r="D42" s="39"/>
      <c r="E42" s="39"/>
      <c r="F42" s="39"/>
      <c r="G42" s="39"/>
      <c r="H42" s="12">
        <f>H38</f>
        <v>23551.483</v>
      </c>
      <c r="I42" s="34">
        <f>I41+I40+I39</f>
        <v>2467.4</v>
      </c>
    </row>
    <row r="46" spans="1:9" ht="15.75" thickBot="1"/>
    <row r="47" spans="1:9">
      <c r="C47" s="96" t="s">
        <v>0</v>
      </c>
      <c r="D47" s="97" t="s">
        <v>1</v>
      </c>
      <c r="E47" s="97" t="s">
        <v>2</v>
      </c>
      <c r="F47" s="107" t="s">
        <v>3</v>
      </c>
      <c r="G47" s="108"/>
      <c r="H47" s="107" t="s">
        <v>306</v>
      </c>
      <c r="I47" s="109"/>
    </row>
    <row r="48" spans="1:9" ht="15.75" thickBot="1">
      <c r="C48" s="98"/>
      <c r="D48" s="99"/>
      <c r="E48" s="99"/>
      <c r="F48" s="99" t="s">
        <v>5</v>
      </c>
      <c r="G48" s="99" t="s">
        <v>6</v>
      </c>
      <c r="H48" s="99" t="s">
        <v>5</v>
      </c>
      <c r="I48" s="100" t="s">
        <v>6</v>
      </c>
    </row>
    <row r="49" spans="1:9" ht="30">
      <c r="A49" s="48" t="s">
        <v>51</v>
      </c>
      <c r="B49" s="1" t="s">
        <v>52</v>
      </c>
      <c r="C49" s="45" t="s">
        <v>56</v>
      </c>
      <c r="D49" s="46" t="s">
        <v>22</v>
      </c>
      <c r="E49" s="46">
        <v>1.02</v>
      </c>
      <c r="F49" s="46">
        <f>Keverékek!J21</f>
        <v>29204.85</v>
      </c>
      <c r="G49" s="46"/>
      <c r="H49" s="46">
        <f>F49*E49</f>
        <v>29788.947</v>
      </c>
      <c r="I49" s="47"/>
    </row>
    <row r="50" spans="1:9">
      <c r="C50" s="35" t="s">
        <v>37</v>
      </c>
      <c r="D50" s="36" t="s">
        <v>13</v>
      </c>
      <c r="E50" s="36">
        <v>0.79</v>
      </c>
      <c r="F50" s="36"/>
      <c r="G50" s="36">
        <v>1000</v>
      </c>
      <c r="H50" s="36"/>
      <c r="I50" s="37">
        <f>G50*E50</f>
        <v>790</v>
      </c>
    </row>
    <row r="51" spans="1:9">
      <c r="C51" s="35" t="s">
        <v>30</v>
      </c>
      <c r="D51" s="36" t="s">
        <v>13</v>
      </c>
      <c r="E51" s="36">
        <v>0.2</v>
      </c>
      <c r="F51" s="36"/>
      <c r="G51" s="36">
        <v>1000</v>
      </c>
      <c r="H51" s="36"/>
      <c r="I51" s="37">
        <f t="shared" ref="I51:I52" si="3">G51*E51</f>
        <v>200</v>
      </c>
    </row>
    <row r="52" spans="1:9" ht="15.75" thickBot="1">
      <c r="C52" s="35" t="s">
        <v>31</v>
      </c>
      <c r="D52" s="36" t="s">
        <v>13</v>
      </c>
      <c r="E52" s="36">
        <v>8.9300000000000004E-2</v>
      </c>
      <c r="F52" s="36"/>
      <c r="G52" s="36">
        <v>18000</v>
      </c>
      <c r="H52" s="36"/>
      <c r="I52" s="37">
        <f t="shared" si="3"/>
        <v>1607.4</v>
      </c>
    </row>
    <row r="53" spans="1:9" ht="15.75" thickBot="1">
      <c r="C53" s="38"/>
      <c r="D53" s="39"/>
      <c r="E53" s="39"/>
      <c r="F53" s="39"/>
      <c r="G53" s="39"/>
      <c r="H53" s="12">
        <f>H49</f>
        <v>29788.947</v>
      </c>
      <c r="I53" s="34">
        <f>I52+I51+I50</f>
        <v>2597.4</v>
      </c>
    </row>
    <row r="54" spans="1:9" ht="15.75" thickBot="1"/>
    <row r="55" spans="1:9" ht="30">
      <c r="A55" s="48" t="s">
        <v>58</v>
      </c>
      <c r="B55" s="1" t="s">
        <v>52</v>
      </c>
      <c r="C55" s="45" t="s">
        <v>56</v>
      </c>
      <c r="D55" s="46" t="s">
        <v>22</v>
      </c>
      <c r="E55" s="46">
        <v>1.02</v>
      </c>
      <c r="F55" s="46">
        <f>Keverékek!J21</f>
        <v>29204.85</v>
      </c>
      <c r="G55" s="46"/>
      <c r="H55" s="46">
        <f>F55*E55</f>
        <v>29788.947</v>
      </c>
      <c r="I55" s="47"/>
    </row>
    <row r="56" spans="1:9">
      <c r="C56" s="35" t="s">
        <v>37</v>
      </c>
      <c r="D56" s="36" t="s">
        <v>13</v>
      </c>
      <c r="E56" s="36">
        <v>0.79</v>
      </c>
      <c r="F56" s="36"/>
      <c r="G56" s="36">
        <v>1000</v>
      </c>
      <c r="H56" s="36"/>
      <c r="I56" s="37">
        <f>G56*E56</f>
        <v>790</v>
      </c>
    </row>
    <row r="57" spans="1:9">
      <c r="C57" s="35" t="s">
        <v>30</v>
      </c>
      <c r="D57" s="36" t="s">
        <v>13</v>
      </c>
      <c r="E57" s="36">
        <v>0.2</v>
      </c>
      <c r="F57" s="36"/>
      <c r="G57" s="36">
        <v>1000</v>
      </c>
      <c r="H57" s="36"/>
      <c r="I57" s="37">
        <f t="shared" ref="I57:I58" si="4">G57*E57</f>
        <v>200</v>
      </c>
    </row>
    <row r="58" spans="1:9" ht="15.75" thickBot="1">
      <c r="C58" s="35" t="s">
        <v>31</v>
      </c>
      <c r="D58" s="36" t="s">
        <v>13</v>
      </c>
      <c r="E58" s="36">
        <v>8.9300000000000004E-2</v>
      </c>
      <c r="F58" s="36"/>
      <c r="G58" s="36">
        <v>18000</v>
      </c>
      <c r="H58" s="36"/>
      <c r="I58" s="37">
        <f t="shared" si="4"/>
        <v>1607.4</v>
      </c>
    </row>
    <row r="59" spans="1:9" ht="15.75" thickBot="1">
      <c r="C59" s="38"/>
      <c r="D59" s="39"/>
      <c r="E59" s="39"/>
      <c r="F59" s="39"/>
      <c r="G59" s="39"/>
      <c r="H59" s="12">
        <f>H55</f>
        <v>29788.947</v>
      </c>
      <c r="I59" s="34">
        <f>I58+I57+I56</f>
        <v>2597.4</v>
      </c>
    </row>
    <row r="60" spans="1:9" ht="15.75" thickBot="1"/>
    <row r="61" spans="1:9" ht="30">
      <c r="A61" s="48" t="s">
        <v>59</v>
      </c>
      <c r="B61" s="1" t="s">
        <v>60</v>
      </c>
      <c r="C61" s="45" t="s">
        <v>57</v>
      </c>
      <c r="D61" s="46" t="s">
        <v>22</v>
      </c>
      <c r="E61" s="46">
        <v>1.02</v>
      </c>
      <c r="F61" s="46">
        <f>Keverékek!J15</f>
        <v>23318.3</v>
      </c>
      <c r="G61" s="46"/>
      <c r="H61" s="46">
        <f>F61*E61</f>
        <v>23784.666000000001</v>
      </c>
      <c r="I61" s="47"/>
    </row>
    <row r="62" spans="1:9">
      <c r="C62" s="35" t="s">
        <v>37</v>
      </c>
      <c r="D62" s="36" t="s">
        <v>13</v>
      </c>
      <c r="E62" s="36">
        <v>3.51</v>
      </c>
      <c r="F62" s="36"/>
      <c r="G62" s="36">
        <v>1000</v>
      </c>
      <c r="H62" s="36"/>
      <c r="I62" s="37">
        <f>G62*E62</f>
        <v>3510</v>
      </c>
    </row>
    <row r="63" spans="1:9" ht="15.75" thickBot="1">
      <c r="C63" s="35" t="s">
        <v>30</v>
      </c>
      <c r="D63" s="36" t="s">
        <v>13</v>
      </c>
      <c r="E63" s="36">
        <v>2.2000000000000002</v>
      </c>
      <c r="F63" s="36"/>
      <c r="G63" s="36">
        <v>1000</v>
      </c>
      <c r="H63" s="36"/>
      <c r="I63" s="37">
        <f>G63*E63</f>
        <v>2200</v>
      </c>
    </row>
    <row r="64" spans="1:9" ht="15.75" thickBot="1">
      <c r="C64" s="38"/>
      <c r="D64" s="39"/>
      <c r="E64" s="39"/>
      <c r="F64" s="39"/>
      <c r="G64" s="39"/>
      <c r="H64" s="24">
        <f>H61</f>
        <v>23784.666000000001</v>
      </c>
      <c r="I64" s="12">
        <f>I63+I62</f>
        <v>5710</v>
      </c>
    </row>
    <row r="65" spans="1:9" ht="15.75" thickBot="1"/>
    <row r="66" spans="1:9" ht="30" customHeight="1">
      <c r="A66" s="48" t="s">
        <v>61</v>
      </c>
      <c r="B66" s="1" t="s">
        <v>62</v>
      </c>
      <c r="C66" s="45" t="s">
        <v>57</v>
      </c>
      <c r="D66" s="46" t="s">
        <v>22</v>
      </c>
      <c r="E66" s="46">
        <v>1.01</v>
      </c>
      <c r="F66" s="46">
        <f>Keverékek!J15</f>
        <v>23318.3</v>
      </c>
      <c r="G66" s="46"/>
      <c r="H66" s="46">
        <f>F66*E66</f>
        <v>23551.483</v>
      </c>
      <c r="I66" s="47"/>
    </row>
    <row r="67" spans="1:9" ht="15.75" thickBot="1">
      <c r="C67" s="35" t="s">
        <v>37</v>
      </c>
      <c r="D67" s="36" t="s">
        <v>13</v>
      </c>
      <c r="E67" s="36">
        <v>5.08</v>
      </c>
      <c r="F67" s="36"/>
      <c r="G67" s="36">
        <v>1000</v>
      </c>
      <c r="H67" s="36"/>
      <c r="I67" s="37">
        <f>G67*E67</f>
        <v>5080</v>
      </c>
    </row>
    <row r="68" spans="1:9" ht="15.75" thickBot="1">
      <c r="C68" s="38"/>
      <c r="D68" s="39"/>
      <c r="E68" s="39"/>
      <c r="F68" s="39"/>
      <c r="G68" s="39"/>
      <c r="H68" s="12">
        <f>H66</f>
        <v>23551.483</v>
      </c>
      <c r="I68" s="12">
        <f>I67</f>
        <v>5080</v>
      </c>
    </row>
    <row r="69" spans="1:9" ht="15.75" thickBot="1"/>
    <row r="70" spans="1:9" ht="30">
      <c r="A70" s="48" t="s">
        <v>63</v>
      </c>
      <c r="B70" s="1" t="s">
        <v>62</v>
      </c>
      <c r="C70" s="45" t="s">
        <v>57</v>
      </c>
      <c r="D70" s="46" t="s">
        <v>22</v>
      </c>
      <c r="E70" s="46">
        <v>1.01</v>
      </c>
      <c r="F70" s="46">
        <f>Keverékek!J15</f>
        <v>23318.3</v>
      </c>
      <c r="G70" s="46"/>
      <c r="H70" s="46">
        <f>F70*E70</f>
        <v>23551.483</v>
      </c>
      <c r="I70" s="47"/>
    </row>
    <row r="71" spans="1:9" ht="15.75" thickBot="1">
      <c r="C71" s="35" t="s">
        <v>37</v>
      </c>
      <c r="D71" s="36" t="s">
        <v>13</v>
      </c>
      <c r="E71" s="36">
        <v>5.08</v>
      </c>
      <c r="F71" s="36"/>
      <c r="G71" s="36">
        <v>1000</v>
      </c>
      <c r="H71" s="36"/>
      <c r="I71" s="37">
        <f>G71*E71</f>
        <v>5080</v>
      </c>
    </row>
    <row r="72" spans="1:9" ht="15.75" thickBot="1">
      <c r="C72" s="38"/>
      <c r="D72" s="39"/>
      <c r="E72" s="39"/>
      <c r="F72" s="39"/>
      <c r="G72" s="39"/>
      <c r="H72" s="12">
        <f>H70</f>
        <v>23551.483</v>
      </c>
      <c r="I72" s="12">
        <f>I71</f>
        <v>5080</v>
      </c>
    </row>
    <row r="73" spans="1:9" ht="15.75" thickBot="1"/>
    <row r="74" spans="1:9" ht="30">
      <c r="A74" s="48" t="s">
        <v>64</v>
      </c>
      <c r="B74" s="1" t="s">
        <v>65</v>
      </c>
      <c r="C74" s="45" t="s">
        <v>57</v>
      </c>
      <c r="D74" s="46" t="s">
        <v>22</v>
      </c>
      <c r="E74" s="46">
        <v>1.01</v>
      </c>
      <c r="F74" s="46">
        <f>Keverékek!J15</f>
        <v>23318.3</v>
      </c>
      <c r="G74" s="46"/>
      <c r="H74" s="46">
        <f>F74*E74</f>
        <v>23551.483</v>
      </c>
      <c r="I74" s="47"/>
    </row>
    <row r="75" spans="1:9">
      <c r="C75" s="35" t="s">
        <v>37</v>
      </c>
      <c r="D75" s="36" t="s">
        <v>13</v>
      </c>
      <c r="E75" s="36">
        <v>5.08</v>
      </c>
      <c r="F75" s="36"/>
      <c r="G75" s="36">
        <v>1000</v>
      </c>
      <c r="H75" s="36"/>
      <c r="I75" s="37">
        <f>G75*E75</f>
        <v>5080</v>
      </c>
    </row>
    <row r="76" spans="1:9" ht="15.75" thickBot="1">
      <c r="C76" s="35" t="s">
        <v>66</v>
      </c>
      <c r="D76" s="36" t="s">
        <v>13</v>
      </c>
      <c r="E76" s="36">
        <v>1</v>
      </c>
      <c r="F76" s="36"/>
      <c r="G76" s="36">
        <v>2000</v>
      </c>
      <c r="H76" s="36"/>
      <c r="I76" s="37">
        <f>G76*E76</f>
        <v>2000</v>
      </c>
    </row>
    <row r="77" spans="1:9" ht="15.75" thickBot="1">
      <c r="C77" s="38"/>
      <c r="D77" s="39"/>
      <c r="E77" s="39"/>
      <c r="F77" s="39"/>
      <c r="G77" s="39"/>
      <c r="H77" s="12">
        <f>H74</f>
        <v>23551.483</v>
      </c>
      <c r="I77" s="12">
        <f>I76+I75</f>
        <v>7080</v>
      </c>
    </row>
    <row r="78" spans="1:9" ht="15.75" thickBot="1"/>
    <row r="79" spans="1:9" ht="30">
      <c r="A79" s="48" t="s">
        <v>67</v>
      </c>
      <c r="B79" s="1" t="s">
        <v>62</v>
      </c>
      <c r="C79" s="45" t="s">
        <v>57</v>
      </c>
      <c r="D79" s="46" t="s">
        <v>22</v>
      </c>
      <c r="E79" s="46">
        <v>1.01</v>
      </c>
      <c r="F79" s="46">
        <f>Keverékek!J15</f>
        <v>23318.3</v>
      </c>
      <c r="G79" s="46"/>
      <c r="H79" s="46">
        <f>F79*E79</f>
        <v>23551.483</v>
      </c>
      <c r="I79" s="47"/>
    </row>
    <row r="80" spans="1:9" ht="15.75" thickBot="1">
      <c r="C80" s="35" t="s">
        <v>37</v>
      </c>
      <c r="D80" s="36" t="s">
        <v>13</v>
      </c>
      <c r="E80" s="36">
        <v>5.08</v>
      </c>
      <c r="F80" s="36"/>
      <c r="G80" s="36">
        <v>1000</v>
      </c>
      <c r="H80" s="36"/>
      <c r="I80" s="37">
        <f>G80*E80</f>
        <v>5080</v>
      </c>
    </row>
    <row r="81" spans="1:9" ht="15.75" thickBot="1">
      <c r="C81" s="38"/>
      <c r="D81" s="39"/>
      <c r="E81" s="39"/>
      <c r="F81" s="39"/>
      <c r="G81" s="39"/>
      <c r="H81" s="12">
        <f>H79</f>
        <v>23551.483</v>
      </c>
      <c r="I81" s="12">
        <f>I80</f>
        <v>5080</v>
      </c>
    </row>
    <row r="82" spans="1:9" ht="15.75" thickBot="1"/>
    <row r="83" spans="1:9" ht="30">
      <c r="A83" s="48" t="s">
        <v>69</v>
      </c>
      <c r="B83" s="1" t="s">
        <v>70</v>
      </c>
      <c r="C83" s="45" t="s">
        <v>57</v>
      </c>
      <c r="D83" s="46" t="s">
        <v>22</v>
      </c>
      <c r="E83" s="46">
        <v>1.01</v>
      </c>
      <c r="F83" s="46">
        <f>Keverékek!J15</f>
        <v>23318.3</v>
      </c>
      <c r="G83" s="46"/>
      <c r="H83" s="46">
        <f>F83*E83</f>
        <v>23551.483</v>
      </c>
      <c r="I83" s="47"/>
    </row>
    <row r="84" spans="1:9" ht="15.75" thickBot="1">
      <c r="C84" s="35" t="s">
        <v>37</v>
      </c>
      <c r="D84" s="36" t="s">
        <v>13</v>
      </c>
      <c r="E84" s="36">
        <v>4.6500000000000004</v>
      </c>
      <c r="F84" s="36"/>
      <c r="G84" s="36">
        <v>1000</v>
      </c>
      <c r="H84" s="36"/>
      <c r="I84" s="37">
        <f>G84*E84</f>
        <v>4650</v>
      </c>
    </row>
    <row r="85" spans="1:9" ht="15.75" thickBot="1">
      <c r="C85" s="38"/>
      <c r="D85" s="39"/>
      <c r="E85" s="39"/>
      <c r="F85" s="39"/>
      <c r="G85" s="39"/>
      <c r="H85" s="12">
        <f>H83</f>
        <v>23551.483</v>
      </c>
      <c r="I85" s="34">
        <f>I84</f>
        <v>4650</v>
      </c>
    </row>
    <row r="86" spans="1:9" ht="15.75" thickBot="1"/>
    <row r="87" spans="1:9">
      <c r="C87" s="96" t="s">
        <v>0</v>
      </c>
      <c r="D87" s="97" t="s">
        <v>1</v>
      </c>
      <c r="E87" s="97" t="s">
        <v>2</v>
      </c>
      <c r="F87" s="107" t="s">
        <v>3</v>
      </c>
      <c r="G87" s="108"/>
      <c r="H87" s="107" t="s">
        <v>306</v>
      </c>
      <c r="I87" s="109"/>
    </row>
    <row r="88" spans="1:9" ht="15.75" thickBot="1">
      <c r="C88" s="98"/>
      <c r="D88" s="99"/>
      <c r="E88" s="99"/>
      <c r="F88" s="99" t="s">
        <v>5</v>
      </c>
      <c r="G88" s="99" t="s">
        <v>6</v>
      </c>
      <c r="H88" s="99" t="s">
        <v>5</v>
      </c>
      <c r="I88" s="100" t="s">
        <v>6</v>
      </c>
    </row>
    <row r="89" spans="1:9" ht="30">
      <c r="A89" s="48" t="s">
        <v>71</v>
      </c>
      <c r="B89" s="1" t="s">
        <v>72</v>
      </c>
      <c r="C89" s="45" t="s">
        <v>312</v>
      </c>
      <c r="D89" s="46" t="s">
        <v>73</v>
      </c>
      <c r="E89" s="46">
        <v>1.01</v>
      </c>
      <c r="F89" s="46">
        <v>3854</v>
      </c>
      <c r="G89" s="46"/>
      <c r="H89" s="46">
        <f>F89*E89</f>
        <v>3892.54</v>
      </c>
      <c r="I89" s="47"/>
    </row>
    <row r="90" spans="1:9">
      <c r="C90" s="35" t="s">
        <v>74</v>
      </c>
      <c r="D90" s="36" t="s">
        <v>13</v>
      </c>
      <c r="E90" s="36">
        <v>0.15</v>
      </c>
      <c r="F90" s="36"/>
      <c r="G90" s="36">
        <v>2000</v>
      </c>
      <c r="H90" s="36"/>
      <c r="I90" s="37">
        <f>G90*E90</f>
        <v>300</v>
      </c>
    </row>
    <row r="91" spans="1:9" ht="15.75" thickBot="1">
      <c r="C91" s="35" t="s">
        <v>37</v>
      </c>
      <c r="D91" s="36" t="s">
        <v>13</v>
      </c>
      <c r="E91" s="36">
        <v>0.45</v>
      </c>
      <c r="F91" s="36"/>
      <c r="G91" s="36">
        <v>1000</v>
      </c>
      <c r="H91" s="36"/>
      <c r="I91" s="37">
        <f>G91*E91</f>
        <v>450</v>
      </c>
    </row>
    <row r="92" spans="1:9" ht="15.75" thickBot="1">
      <c r="C92" s="38"/>
      <c r="D92" s="39"/>
      <c r="E92" s="39"/>
      <c r="F92" s="39"/>
      <c r="G92" s="39"/>
      <c r="H92" s="12">
        <f>H89</f>
        <v>3892.54</v>
      </c>
      <c r="I92" s="34">
        <f>I91+I90</f>
        <v>750</v>
      </c>
    </row>
    <row r="93" spans="1:9" ht="15.75" thickBot="1"/>
    <row r="94" spans="1:9" ht="30">
      <c r="A94" s="48" t="s">
        <v>75</v>
      </c>
      <c r="B94" s="1" t="s">
        <v>72</v>
      </c>
      <c r="C94" s="45" t="s">
        <v>313</v>
      </c>
      <c r="D94" s="46" t="s">
        <v>73</v>
      </c>
      <c r="E94" s="46">
        <v>1.01</v>
      </c>
      <c r="F94" s="46">
        <v>13960</v>
      </c>
      <c r="G94" s="46"/>
      <c r="H94" s="46">
        <f>F94*E94</f>
        <v>14099.6</v>
      </c>
      <c r="I94" s="47"/>
    </row>
    <row r="95" spans="1:9">
      <c r="C95" s="35" t="s">
        <v>74</v>
      </c>
      <c r="D95" s="36" t="s">
        <v>13</v>
      </c>
      <c r="E95" s="36">
        <v>0.15</v>
      </c>
      <c r="F95" s="36"/>
      <c r="G95" s="36">
        <v>2000</v>
      </c>
      <c r="H95" s="36"/>
      <c r="I95" s="37">
        <f>G95*E95</f>
        <v>300</v>
      </c>
    </row>
    <row r="96" spans="1:9" ht="15.75" thickBot="1">
      <c r="C96" s="35" t="s">
        <v>37</v>
      </c>
      <c r="D96" s="36" t="s">
        <v>13</v>
      </c>
      <c r="E96" s="36">
        <v>0.45</v>
      </c>
      <c r="F96" s="36"/>
      <c r="G96" s="36">
        <v>1000</v>
      </c>
      <c r="H96" s="36"/>
      <c r="I96" s="37">
        <f>G96*E96</f>
        <v>450</v>
      </c>
    </row>
    <row r="97" spans="1:9" ht="15.75" thickBot="1">
      <c r="C97" s="38"/>
      <c r="D97" s="39"/>
      <c r="E97" s="39"/>
      <c r="F97" s="39"/>
      <c r="G97" s="39"/>
      <c r="H97" s="12">
        <f>H94</f>
        <v>14099.6</v>
      </c>
      <c r="I97" s="34">
        <f>I96+I95</f>
        <v>750</v>
      </c>
    </row>
    <row r="98" spans="1:9" ht="15.75" thickBot="1"/>
    <row r="99" spans="1:9" ht="30">
      <c r="A99" s="48" t="s">
        <v>76</v>
      </c>
      <c r="B99" s="1" t="s">
        <v>72</v>
      </c>
      <c r="C99" s="45" t="s">
        <v>314</v>
      </c>
      <c r="D99" s="46">
        <v>0</v>
      </c>
      <c r="E99" s="46">
        <v>1.01</v>
      </c>
      <c r="F99" s="46">
        <v>3875</v>
      </c>
      <c r="G99" s="46"/>
      <c r="H99" s="46">
        <f>F99*E99</f>
        <v>3913.75</v>
      </c>
      <c r="I99" s="47"/>
    </row>
    <row r="100" spans="1:9">
      <c r="C100" s="35" t="s">
        <v>74</v>
      </c>
      <c r="D100" s="36" t="s">
        <v>13</v>
      </c>
      <c r="E100" s="36">
        <v>0.15</v>
      </c>
      <c r="F100" s="36"/>
      <c r="G100" s="36">
        <v>2000</v>
      </c>
      <c r="H100" s="36"/>
      <c r="I100" s="37">
        <f>G100*E100</f>
        <v>300</v>
      </c>
    </row>
    <row r="101" spans="1:9" ht="15.75" thickBot="1">
      <c r="C101" s="35" t="s">
        <v>37</v>
      </c>
      <c r="D101" s="36" t="s">
        <v>13</v>
      </c>
      <c r="E101" s="36">
        <v>0.45</v>
      </c>
      <c r="F101" s="36"/>
      <c r="G101" s="36">
        <v>1000</v>
      </c>
      <c r="H101" s="36"/>
      <c r="I101" s="37">
        <f>G101*E101</f>
        <v>450</v>
      </c>
    </row>
    <row r="102" spans="1:9" ht="15.75" thickBot="1">
      <c r="C102" s="38"/>
      <c r="D102" s="39"/>
      <c r="E102" s="39"/>
      <c r="F102" s="39"/>
      <c r="G102" s="39"/>
      <c r="H102" s="12">
        <f>H99</f>
        <v>3913.75</v>
      </c>
      <c r="I102" s="34">
        <f>I101+I100</f>
        <v>750</v>
      </c>
    </row>
    <row r="103" spans="1:9" ht="15.75" thickBot="1"/>
    <row r="104" spans="1:9" ht="30">
      <c r="A104" s="48" t="s">
        <v>77</v>
      </c>
      <c r="B104" s="1" t="s">
        <v>78</v>
      </c>
      <c r="C104" s="45" t="s">
        <v>315</v>
      </c>
      <c r="D104" s="46" t="s">
        <v>73</v>
      </c>
      <c r="E104" s="46">
        <v>1.02</v>
      </c>
      <c r="F104" s="46">
        <v>8750</v>
      </c>
      <c r="G104" s="46"/>
      <c r="H104" s="46">
        <f>F104*E104</f>
        <v>8925</v>
      </c>
      <c r="I104" s="47"/>
    </row>
    <row r="105" spans="1:9" ht="30">
      <c r="C105" s="35" t="s">
        <v>79</v>
      </c>
      <c r="D105" s="36" t="s">
        <v>22</v>
      </c>
      <c r="E105" s="36">
        <v>5.0000000000000001E-3</v>
      </c>
      <c r="F105" s="36">
        <f>Keverékek!J29</f>
        <v>37565.9</v>
      </c>
      <c r="G105" s="36"/>
      <c r="H105" s="36">
        <f>F105*E105</f>
        <v>187.82950000000002</v>
      </c>
      <c r="I105" s="37"/>
    </row>
    <row r="106" spans="1:9">
      <c r="C106" s="35" t="s">
        <v>74</v>
      </c>
      <c r="D106" s="36" t="s">
        <v>13</v>
      </c>
      <c r="E106" s="36">
        <v>0.15</v>
      </c>
      <c r="F106" s="36"/>
      <c r="G106" s="36">
        <v>2000</v>
      </c>
      <c r="H106" s="36"/>
      <c r="I106" s="37">
        <f>G106*E106</f>
        <v>300</v>
      </c>
    </row>
    <row r="107" spans="1:9" ht="15.75" thickBot="1">
      <c r="C107" s="35" t="s">
        <v>37</v>
      </c>
      <c r="D107" s="36" t="s">
        <v>13</v>
      </c>
      <c r="E107" s="36">
        <v>0.45</v>
      </c>
      <c r="F107" s="36"/>
      <c r="G107" s="36">
        <v>1000</v>
      </c>
      <c r="H107" s="36"/>
      <c r="I107" s="37">
        <f>G107*E107</f>
        <v>450</v>
      </c>
    </row>
    <row r="108" spans="1:9" ht="15.75" thickBot="1">
      <c r="C108" s="38"/>
      <c r="D108" s="39"/>
      <c r="E108" s="39"/>
      <c r="F108" s="39"/>
      <c r="G108" s="39"/>
      <c r="H108" s="12">
        <f>H105+H104</f>
        <v>9112.8294999999998</v>
      </c>
      <c r="I108" s="34">
        <f>I107+I106</f>
        <v>750</v>
      </c>
    </row>
    <row r="109" spans="1:9" ht="15.75" thickBot="1"/>
    <row r="110" spans="1:9" ht="30">
      <c r="A110" s="48" t="s">
        <v>85</v>
      </c>
      <c r="B110" s="1" t="s">
        <v>78</v>
      </c>
      <c r="C110" s="45" t="s">
        <v>316</v>
      </c>
      <c r="D110" s="46" t="s">
        <v>73</v>
      </c>
      <c r="E110" s="46">
        <v>1.02</v>
      </c>
      <c r="F110" s="46">
        <v>7400</v>
      </c>
      <c r="G110" s="46"/>
      <c r="H110" s="46">
        <f>F110*E110</f>
        <v>7548</v>
      </c>
      <c r="I110" s="47"/>
    </row>
    <row r="111" spans="1:9" ht="30">
      <c r="C111" s="35" t="s">
        <v>79</v>
      </c>
      <c r="D111" s="36" t="s">
        <v>22</v>
      </c>
      <c r="E111" s="36">
        <v>5.0000000000000001E-3</v>
      </c>
      <c r="F111" s="36">
        <f>Keverékek!J29</f>
        <v>37565.9</v>
      </c>
      <c r="G111" s="36"/>
      <c r="H111" s="36">
        <f>F111*E111</f>
        <v>187.82950000000002</v>
      </c>
      <c r="I111" s="37"/>
    </row>
    <row r="112" spans="1:9">
      <c r="C112" s="35" t="s">
        <v>74</v>
      </c>
      <c r="D112" s="36" t="s">
        <v>13</v>
      </c>
      <c r="E112" s="36">
        <v>0.15</v>
      </c>
      <c r="F112" s="36"/>
      <c r="G112" s="36">
        <v>2000</v>
      </c>
      <c r="H112" s="36"/>
      <c r="I112" s="37">
        <f>G112*E112</f>
        <v>300</v>
      </c>
    </row>
    <row r="113" spans="1:9" ht="15.75" thickBot="1">
      <c r="C113" s="35" t="s">
        <v>37</v>
      </c>
      <c r="D113" s="36" t="s">
        <v>13</v>
      </c>
      <c r="E113" s="36">
        <v>0.45</v>
      </c>
      <c r="F113" s="36"/>
      <c r="G113" s="36">
        <v>1000</v>
      </c>
      <c r="H113" s="36"/>
      <c r="I113" s="37">
        <f>G113*E113</f>
        <v>450</v>
      </c>
    </row>
    <row r="114" spans="1:9" ht="15.75" thickBot="1">
      <c r="C114" s="38"/>
      <c r="D114" s="39"/>
      <c r="E114" s="39"/>
      <c r="F114" s="39"/>
      <c r="G114" s="39"/>
      <c r="H114" s="12">
        <f>H111+H110</f>
        <v>7735.8294999999998</v>
      </c>
      <c r="I114" s="34">
        <f>I113+I112</f>
        <v>750</v>
      </c>
    </row>
    <row r="115" spans="1:9" ht="15.75" thickBot="1"/>
    <row r="116" spans="1:9" ht="15" customHeight="1">
      <c r="A116" s="48" t="s">
        <v>86</v>
      </c>
      <c r="B116" s="1" t="s">
        <v>87</v>
      </c>
      <c r="C116" s="45" t="s">
        <v>88</v>
      </c>
      <c r="D116" s="46" t="s">
        <v>111</v>
      </c>
      <c r="E116" s="46">
        <v>1</v>
      </c>
      <c r="F116" s="46">
        <v>2078</v>
      </c>
      <c r="G116" s="46"/>
      <c r="H116" s="46">
        <f>F116*E116</f>
        <v>2078</v>
      </c>
      <c r="I116" s="47"/>
    </row>
    <row r="117" spans="1:9" ht="30">
      <c r="C117" s="35" t="s">
        <v>89</v>
      </c>
      <c r="D117" s="36" t="s">
        <v>22</v>
      </c>
      <c r="E117" s="36">
        <v>0.02</v>
      </c>
      <c r="F117" s="36">
        <f>Keverékek!J29</f>
        <v>37565.9</v>
      </c>
      <c r="G117" s="36"/>
      <c r="H117" s="36">
        <f>F117*E117</f>
        <v>751.3180000000001</v>
      </c>
      <c r="I117" s="37"/>
    </row>
    <row r="118" spans="1:9" ht="15.75" thickBot="1">
      <c r="C118" s="35" t="s">
        <v>37</v>
      </c>
      <c r="D118" s="36" t="s">
        <v>13</v>
      </c>
      <c r="E118" s="36">
        <v>0.51</v>
      </c>
      <c r="F118" s="36"/>
      <c r="G118" s="36">
        <v>1000</v>
      </c>
      <c r="H118" s="36"/>
      <c r="I118" s="37">
        <f>G118*E118</f>
        <v>510</v>
      </c>
    </row>
    <row r="119" spans="1:9" ht="15.75" thickBot="1">
      <c r="C119" s="38"/>
      <c r="D119" s="39"/>
      <c r="E119" s="39"/>
      <c r="F119" s="39"/>
      <c r="G119" s="39"/>
      <c r="H119" s="12">
        <f>H117+H116</f>
        <v>2829.3180000000002</v>
      </c>
      <c r="I119" s="34">
        <f>I118</f>
        <v>510</v>
      </c>
    </row>
    <row r="120" spans="1:9" ht="15.75" thickBot="1"/>
    <row r="121" spans="1:9" ht="15" customHeight="1">
      <c r="A121" s="48" t="s">
        <v>90</v>
      </c>
      <c r="B121" s="1" t="s">
        <v>91</v>
      </c>
      <c r="C121" s="45" t="s">
        <v>92</v>
      </c>
      <c r="D121" s="46" t="s">
        <v>93</v>
      </c>
      <c r="E121" s="46">
        <v>1.6500000000000001E-2</v>
      </c>
      <c r="F121" s="46"/>
      <c r="G121" s="46"/>
      <c r="H121" s="46">
        <f>F121*E121</f>
        <v>0</v>
      </c>
      <c r="I121" s="47"/>
    </row>
    <row r="122" spans="1:9">
      <c r="C122" s="35" t="s">
        <v>310</v>
      </c>
      <c r="D122" s="36" t="s">
        <v>22</v>
      </c>
      <c r="E122" s="36">
        <v>3.0800000000000001E-2</v>
      </c>
      <c r="F122" s="36">
        <f>Keverékek!J37</f>
        <v>23649.9</v>
      </c>
      <c r="G122" s="36"/>
      <c r="H122" s="36">
        <f t="shared" ref="H122:H123" si="5">F122*E122</f>
        <v>728.41692000000012</v>
      </c>
      <c r="I122" s="37"/>
    </row>
    <row r="123" spans="1:9">
      <c r="C123" s="35" t="s">
        <v>94</v>
      </c>
      <c r="D123" s="36" t="s">
        <v>93</v>
      </c>
      <c r="E123" s="36">
        <v>4.0000000000000002E-4</v>
      </c>
      <c r="F123" s="36"/>
      <c r="G123" s="36"/>
      <c r="H123" s="36">
        <f t="shared" si="5"/>
        <v>0</v>
      </c>
      <c r="I123" s="37"/>
    </row>
    <row r="124" spans="1:9">
      <c r="C124" s="35" t="s">
        <v>66</v>
      </c>
      <c r="D124" s="36" t="s">
        <v>13</v>
      </c>
      <c r="E124" s="36">
        <v>0.48</v>
      </c>
      <c r="F124" s="36"/>
      <c r="G124" s="36">
        <v>2000</v>
      </c>
      <c r="H124" s="36"/>
      <c r="I124" s="37">
        <f>G124*E124</f>
        <v>960</v>
      </c>
    </row>
    <row r="125" spans="1:9">
      <c r="C125" s="35" t="s">
        <v>95</v>
      </c>
      <c r="D125" s="36" t="s">
        <v>13</v>
      </c>
      <c r="E125" s="36">
        <v>0.1</v>
      </c>
      <c r="F125" s="36"/>
      <c r="G125" s="36">
        <v>2000</v>
      </c>
      <c r="H125" s="36"/>
      <c r="I125" s="37">
        <f t="shared" ref="I125:I126" si="6">G125*E125</f>
        <v>200</v>
      </c>
    </row>
    <row r="126" spans="1:9" ht="15.75" thickBot="1">
      <c r="C126" s="35" t="s">
        <v>37</v>
      </c>
      <c r="D126" s="36" t="s">
        <v>13</v>
      </c>
      <c r="E126" s="36">
        <v>0.5</v>
      </c>
      <c r="F126" s="36"/>
      <c r="G126" s="36">
        <v>1000</v>
      </c>
      <c r="H126" s="36"/>
      <c r="I126" s="37">
        <f t="shared" si="6"/>
        <v>500</v>
      </c>
    </row>
    <row r="127" spans="1:9" ht="15.75" thickBot="1">
      <c r="C127" s="38"/>
      <c r="D127" s="39"/>
      <c r="E127" s="39"/>
      <c r="F127" s="39"/>
      <c r="G127" s="39"/>
      <c r="H127" s="12">
        <f>H123+H122+H121</f>
        <v>728.41692000000012</v>
      </c>
      <c r="I127" s="34">
        <f>I126+I125+I124</f>
        <v>1660</v>
      </c>
    </row>
    <row r="128" spans="1:9">
      <c r="C128" s="96" t="s">
        <v>0</v>
      </c>
      <c r="D128" s="97" t="s">
        <v>1</v>
      </c>
      <c r="E128" s="97" t="s">
        <v>2</v>
      </c>
      <c r="F128" s="107" t="s">
        <v>3</v>
      </c>
      <c r="G128" s="108"/>
      <c r="H128" s="107" t="s">
        <v>306</v>
      </c>
      <c r="I128" s="109"/>
    </row>
    <row r="129" spans="1:9" ht="15.75" thickBot="1">
      <c r="C129" s="98"/>
      <c r="D129" s="99"/>
      <c r="E129" s="99"/>
      <c r="F129" s="99" t="s">
        <v>5</v>
      </c>
      <c r="G129" s="99" t="s">
        <v>6</v>
      </c>
      <c r="H129" s="99" t="s">
        <v>5</v>
      </c>
      <c r="I129" s="100" t="s">
        <v>6</v>
      </c>
    </row>
    <row r="130" spans="1:9" ht="15" customHeight="1">
      <c r="A130" s="48" t="s">
        <v>98</v>
      </c>
      <c r="B130" s="1" t="s">
        <v>99</v>
      </c>
      <c r="C130" s="45" t="s">
        <v>100</v>
      </c>
      <c r="D130" s="46" t="s">
        <v>93</v>
      </c>
      <c r="E130" s="46">
        <v>8.3000000000000001E-3</v>
      </c>
      <c r="F130" s="46"/>
      <c r="G130" s="46"/>
      <c r="H130" s="46">
        <f>F130*E130</f>
        <v>0</v>
      </c>
      <c r="I130" s="47"/>
    </row>
    <row r="131" spans="1:9">
      <c r="C131" s="35" t="s">
        <v>97</v>
      </c>
      <c r="D131" s="36" t="s">
        <v>22</v>
      </c>
      <c r="E131" s="36">
        <v>5.5999999999999999E-3</v>
      </c>
      <c r="F131" s="36">
        <f>Keverékek!J37</f>
        <v>23649.9</v>
      </c>
      <c r="G131" s="36"/>
      <c r="H131" s="36">
        <f>F131*E131</f>
        <v>132.43944000000002</v>
      </c>
      <c r="I131" s="37"/>
    </row>
    <row r="132" spans="1:9">
      <c r="C132" s="35" t="s">
        <v>37</v>
      </c>
      <c r="D132" s="36" t="s">
        <v>13</v>
      </c>
      <c r="E132" s="36">
        <v>0.3</v>
      </c>
      <c r="F132" s="36"/>
      <c r="G132" s="36">
        <v>1000</v>
      </c>
      <c r="H132" s="36"/>
      <c r="I132" s="37">
        <f>G132*E132</f>
        <v>300</v>
      </c>
    </row>
    <row r="133" spans="1:9">
      <c r="C133" s="35" t="s">
        <v>66</v>
      </c>
      <c r="D133" s="36" t="s">
        <v>13</v>
      </c>
      <c r="E133" s="36">
        <v>0.53</v>
      </c>
      <c r="F133" s="36"/>
      <c r="G133" s="36">
        <v>2000</v>
      </c>
      <c r="H133" s="36"/>
      <c r="I133" s="37">
        <f t="shared" ref="I133:I134" si="7">G133*E133</f>
        <v>1060</v>
      </c>
    </row>
    <row r="134" spans="1:9" ht="15.75" thickBot="1">
      <c r="C134" s="35" t="s">
        <v>95</v>
      </c>
      <c r="D134" s="36" t="s">
        <v>13</v>
      </c>
      <c r="E134" s="36">
        <v>0.08</v>
      </c>
      <c r="F134" s="36"/>
      <c r="G134" s="36">
        <v>2000</v>
      </c>
      <c r="H134" s="36"/>
      <c r="I134" s="37">
        <f t="shared" si="7"/>
        <v>160</v>
      </c>
    </row>
    <row r="135" spans="1:9" ht="15.75" thickBot="1">
      <c r="C135" s="38"/>
      <c r="D135" s="39"/>
      <c r="E135" s="39"/>
      <c r="F135" s="39"/>
      <c r="G135" s="39"/>
      <c r="H135" s="12">
        <f>H131+H130</f>
        <v>132.43944000000002</v>
      </c>
      <c r="I135" s="34">
        <f>I134+I133+I132</f>
        <v>1520</v>
      </c>
    </row>
    <row r="136" spans="1:9" ht="15.75" thickBot="1"/>
    <row r="137" spans="1:9" ht="15" customHeight="1">
      <c r="A137" s="48" t="s">
        <v>101</v>
      </c>
      <c r="B137" s="1" t="s">
        <v>102</v>
      </c>
      <c r="C137" s="45" t="s">
        <v>103</v>
      </c>
      <c r="D137" s="46" t="s">
        <v>22</v>
      </c>
      <c r="E137" s="46">
        <v>2.3E-2</v>
      </c>
      <c r="F137" s="46">
        <v>544500</v>
      </c>
      <c r="G137" s="46"/>
      <c r="H137" s="46">
        <f>F137*E137</f>
        <v>12523.5</v>
      </c>
      <c r="I137" s="47"/>
    </row>
    <row r="138" spans="1:9">
      <c r="C138" s="35" t="s">
        <v>104</v>
      </c>
      <c r="D138" s="36" t="s">
        <v>22</v>
      </c>
      <c r="E138" s="36">
        <v>2.9999999999999997E-4</v>
      </c>
      <c r="F138" s="36">
        <v>6930</v>
      </c>
      <c r="G138" s="36"/>
      <c r="H138" s="36">
        <f t="shared" ref="H138:H139" si="8">F138*E138</f>
        <v>2.0789999999999997</v>
      </c>
      <c r="I138" s="37"/>
    </row>
    <row r="139" spans="1:9">
      <c r="C139" s="35" t="s">
        <v>105</v>
      </c>
      <c r="D139" s="36" t="s">
        <v>22</v>
      </c>
      <c r="E139" s="36">
        <v>2.2000000000000001E-3</v>
      </c>
      <c r="F139" s="36">
        <v>4950</v>
      </c>
      <c r="G139" s="36"/>
      <c r="H139" s="36">
        <f t="shared" si="8"/>
        <v>10.89</v>
      </c>
      <c r="I139" s="37"/>
    </row>
    <row r="140" spans="1:9" ht="15.75" thickBot="1">
      <c r="C140" s="35" t="s">
        <v>106</v>
      </c>
      <c r="D140" s="36" t="s">
        <v>13</v>
      </c>
      <c r="E140" s="36">
        <v>0.69</v>
      </c>
      <c r="F140" s="36"/>
      <c r="G140" s="36">
        <v>2000</v>
      </c>
      <c r="H140" s="36"/>
      <c r="I140" s="37">
        <f>G140*E140</f>
        <v>1380</v>
      </c>
    </row>
    <row r="141" spans="1:9" ht="15.75" thickBot="1">
      <c r="C141" s="38"/>
      <c r="D141" s="39"/>
      <c r="E141" s="39"/>
      <c r="F141" s="39"/>
      <c r="G141" s="39"/>
      <c r="H141" s="24">
        <f>H139+H138+H137</f>
        <v>12536.468999999999</v>
      </c>
      <c r="I141" s="12">
        <f>I140</f>
        <v>1380</v>
      </c>
    </row>
    <row r="142" spans="1:9" ht="15.75" thickBot="1"/>
    <row r="143" spans="1:9" ht="15" customHeight="1">
      <c r="A143" s="48" t="s">
        <v>107</v>
      </c>
      <c r="B143" s="1" t="s">
        <v>108</v>
      </c>
      <c r="C143" s="45" t="s">
        <v>109</v>
      </c>
      <c r="D143" s="46" t="s">
        <v>22</v>
      </c>
      <c r="E143" s="46">
        <v>5.3E-3</v>
      </c>
      <c r="F143" s="46">
        <v>5940</v>
      </c>
      <c r="G143" s="46"/>
      <c r="H143" s="46">
        <f>F143*E143</f>
        <v>31.481999999999999</v>
      </c>
      <c r="I143" s="47"/>
    </row>
    <row r="144" spans="1:9" ht="15.75" thickBot="1">
      <c r="C144" s="35" t="s">
        <v>106</v>
      </c>
      <c r="D144" s="36" t="s">
        <v>13</v>
      </c>
      <c r="E144" s="36">
        <v>0.09</v>
      </c>
      <c r="F144" s="36"/>
      <c r="G144" s="36">
        <v>2000</v>
      </c>
      <c r="H144" s="36"/>
      <c r="I144" s="37">
        <f>G144*E144</f>
        <v>180</v>
      </c>
    </row>
    <row r="145" spans="1:9" ht="15.75" thickBot="1">
      <c r="C145" s="38"/>
      <c r="D145" s="39"/>
      <c r="E145" s="39"/>
      <c r="F145" s="39"/>
      <c r="G145" s="39"/>
      <c r="H145" s="12">
        <f>H143</f>
        <v>31.481999999999999</v>
      </c>
      <c r="I145" s="34">
        <f>I144</f>
        <v>180</v>
      </c>
    </row>
    <row r="146" spans="1:9" ht="15.75" thickBot="1"/>
    <row r="147" spans="1:9" ht="15" customHeight="1">
      <c r="A147" s="48" t="s">
        <v>110</v>
      </c>
      <c r="B147" s="1" t="s">
        <v>311</v>
      </c>
      <c r="C147" s="45" t="s">
        <v>105</v>
      </c>
      <c r="D147" s="46" t="s">
        <v>111</v>
      </c>
      <c r="E147" s="46">
        <v>1.9E-2</v>
      </c>
      <c r="F147" s="46">
        <v>4950</v>
      </c>
      <c r="G147" s="46"/>
      <c r="H147" s="46">
        <f>F147*E147</f>
        <v>94.05</v>
      </c>
      <c r="I147" s="47"/>
    </row>
    <row r="148" spans="1:9" ht="15.75" thickBot="1">
      <c r="C148" s="35" t="s">
        <v>106</v>
      </c>
      <c r="D148" s="36" t="s">
        <v>13</v>
      </c>
      <c r="E148" s="36">
        <v>0.96</v>
      </c>
      <c r="F148" s="36"/>
      <c r="G148" s="36">
        <v>2000</v>
      </c>
      <c r="H148" s="36"/>
      <c r="I148" s="37">
        <f>G148*E148</f>
        <v>1920</v>
      </c>
    </row>
    <row r="149" spans="1:9" ht="15.75" thickBot="1">
      <c r="C149" s="38"/>
      <c r="D149" s="39"/>
      <c r="E149" s="39"/>
      <c r="F149" s="39"/>
      <c r="G149" s="39"/>
      <c r="H149" s="12">
        <f>H147</f>
        <v>94.05</v>
      </c>
      <c r="I149" s="34">
        <f>I148</f>
        <v>1920</v>
      </c>
    </row>
    <row r="150" spans="1:9" ht="15.75" thickBot="1"/>
    <row r="151" spans="1:9" ht="30">
      <c r="A151" s="48" t="s">
        <v>112</v>
      </c>
      <c r="B151" s="1" t="s">
        <v>113</v>
      </c>
      <c r="C151" s="45" t="s">
        <v>114</v>
      </c>
      <c r="D151" s="46" t="s">
        <v>22</v>
      </c>
      <c r="E151" s="46">
        <v>1.6E-2</v>
      </c>
      <c r="F151" s="46">
        <v>136620</v>
      </c>
      <c r="G151" s="46"/>
      <c r="H151" s="46">
        <f>F151*E151</f>
        <v>2185.92</v>
      </c>
      <c r="I151" s="47"/>
    </row>
    <row r="152" spans="1:9" ht="30">
      <c r="C152" s="35" t="s">
        <v>115</v>
      </c>
      <c r="D152" s="36" t="s">
        <v>22</v>
      </c>
      <c r="E152" s="36">
        <v>2E-3</v>
      </c>
      <c r="F152" s="36">
        <v>128700</v>
      </c>
      <c r="G152" s="36"/>
      <c r="H152" s="36">
        <f t="shared" ref="H152:H153" si="9">F152*E152</f>
        <v>257.39999999999998</v>
      </c>
      <c r="I152" s="37"/>
    </row>
    <row r="153" spans="1:9" ht="30">
      <c r="C153" s="35" t="s">
        <v>116</v>
      </c>
      <c r="D153" s="36" t="s">
        <v>22</v>
      </c>
      <c r="E153" s="36">
        <v>3.0000000000000001E-3</v>
      </c>
      <c r="F153" s="36">
        <v>148500</v>
      </c>
      <c r="G153" s="36"/>
      <c r="H153" s="36">
        <f t="shared" si="9"/>
        <v>445.5</v>
      </c>
      <c r="I153" s="37"/>
    </row>
    <row r="154" spans="1:9">
      <c r="C154" s="35" t="s">
        <v>66</v>
      </c>
      <c r="D154" s="36" t="s">
        <v>13</v>
      </c>
      <c r="E154" s="36">
        <v>0.37</v>
      </c>
      <c r="F154" s="36"/>
      <c r="G154" s="36">
        <v>2000</v>
      </c>
      <c r="H154" s="36"/>
      <c r="I154" s="37">
        <f>G154*E154</f>
        <v>740</v>
      </c>
    </row>
    <row r="155" spans="1:9">
      <c r="C155" s="35" t="s">
        <v>95</v>
      </c>
      <c r="D155" s="36" t="s">
        <v>13</v>
      </c>
      <c r="E155" s="36">
        <v>0.11</v>
      </c>
      <c r="F155" s="36"/>
      <c r="G155" s="36">
        <v>2000</v>
      </c>
      <c r="H155" s="36"/>
      <c r="I155" s="37">
        <f t="shared" ref="I155:I156" si="10">G155*E155</f>
        <v>220</v>
      </c>
    </row>
    <row r="156" spans="1:9" ht="15.75" thickBot="1">
      <c r="C156" s="35" t="s">
        <v>37</v>
      </c>
      <c r="D156" s="36" t="s">
        <v>13</v>
      </c>
      <c r="E156" s="36">
        <v>0.27</v>
      </c>
      <c r="F156" s="36"/>
      <c r="G156" s="36">
        <v>1000</v>
      </c>
      <c r="H156" s="36"/>
      <c r="I156" s="37">
        <f t="shared" si="10"/>
        <v>270</v>
      </c>
    </row>
    <row r="157" spans="1:9" ht="15.75" thickBot="1">
      <c r="C157" s="38"/>
      <c r="D157" s="39"/>
      <c r="E157" s="39"/>
      <c r="F157" s="39"/>
      <c r="G157" s="39"/>
      <c r="H157" s="12">
        <f>H153+H152+H151</f>
        <v>2888.82</v>
      </c>
      <c r="I157" s="34">
        <f>I156+I155+I154</f>
        <v>1230</v>
      </c>
    </row>
    <row r="158" spans="1:9" ht="15.75" thickBot="1"/>
    <row r="159" spans="1:9" ht="30">
      <c r="A159" s="48" t="s">
        <v>117</v>
      </c>
      <c r="B159" s="1" t="s">
        <v>118</v>
      </c>
      <c r="C159" s="45" t="s">
        <v>119</v>
      </c>
      <c r="D159" s="46" t="s">
        <v>22</v>
      </c>
      <c r="E159" s="46">
        <v>1.2999999999999999E-2</v>
      </c>
      <c r="F159" s="46">
        <v>136620</v>
      </c>
      <c r="G159" s="46"/>
      <c r="H159" s="46">
        <f>F159*E159</f>
        <v>1776.06</v>
      </c>
      <c r="I159" s="47"/>
    </row>
    <row r="160" spans="1:9" ht="30">
      <c r="C160" s="35" t="s">
        <v>115</v>
      </c>
      <c r="D160" s="36" t="s">
        <v>22</v>
      </c>
      <c r="E160" s="36">
        <v>2E-3</v>
      </c>
      <c r="F160" s="36">
        <v>128700</v>
      </c>
      <c r="G160" s="36"/>
      <c r="H160" s="36">
        <f t="shared" ref="H160:H161" si="11">F160*E160</f>
        <v>257.39999999999998</v>
      </c>
      <c r="I160" s="37"/>
    </row>
    <row r="161" spans="1:9" ht="30">
      <c r="C161" s="35" t="s">
        <v>116</v>
      </c>
      <c r="D161" s="36" t="s">
        <v>22</v>
      </c>
      <c r="E161" s="36">
        <v>3.0000000000000001E-3</v>
      </c>
      <c r="F161" s="36">
        <v>148500</v>
      </c>
      <c r="G161" s="36"/>
      <c r="H161" s="36">
        <f t="shared" si="11"/>
        <v>445.5</v>
      </c>
      <c r="I161" s="37"/>
    </row>
    <row r="162" spans="1:9">
      <c r="C162" s="35" t="s">
        <v>66</v>
      </c>
      <c r="D162" s="36" t="s">
        <v>13</v>
      </c>
      <c r="E162" s="36">
        <v>0.64</v>
      </c>
      <c r="F162" s="36"/>
      <c r="G162" s="36">
        <v>2000</v>
      </c>
      <c r="H162" s="36"/>
      <c r="I162" s="37">
        <f>G162*E162</f>
        <v>1280</v>
      </c>
    </row>
    <row r="163" spans="1:9">
      <c r="C163" s="35" t="s">
        <v>95</v>
      </c>
      <c r="D163" s="36" t="s">
        <v>13</v>
      </c>
      <c r="E163" s="36">
        <v>0.06</v>
      </c>
      <c r="F163" s="36"/>
      <c r="G163" s="36">
        <v>2000</v>
      </c>
      <c r="H163" s="36"/>
      <c r="I163" s="37">
        <f t="shared" ref="I163:I164" si="12">G163*E163</f>
        <v>120</v>
      </c>
    </row>
    <row r="164" spans="1:9" ht="15.75" thickBot="1">
      <c r="C164" s="35" t="s">
        <v>37</v>
      </c>
      <c r="D164" s="36" t="s">
        <v>13</v>
      </c>
      <c r="E164" s="36">
        <v>0.26</v>
      </c>
      <c r="F164" s="36"/>
      <c r="G164" s="36">
        <v>1000</v>
      </c>
      <c r="H164" s="36"/>
      <c r="I164" s="37">
        <f t="shared" si="12"/>
        <v>260</v>
      </c>
    </row>
    <row r="165" spans="1:9" ht="15.75" thickBot="1">
      <c r="C165" s="38"/>
      <c r="D165" s="39"/>
      <c r="E165" s="39"/>
      <c r="F165" s="39"/>
      <c r="G165" s="39"/>
      <c r="H165" s="12">
        <f>H161+H160+H159</f>
        <v>2478.96</v>
      </c>
      <c r="I165" s="34">
        <f>I164+I163+I162</f>
        <v>1660</v>
      </c>
    </row>
    <row r="170" spans="1:9" ht="15.75" thickBot="1"/>
    <row r="171" spans="1:9">
      <c r="C171" s="96" t="s">
        <v>0</v>
      </c>
      <c r="D171" s="97" t="s">
        <v>1</v>
      </c>
      <c r="E171" s="97" t="s">
        <v>2</v>
      </c>
      <c r="F171" s="107" t="s">
        <v>3</v>
      </c>
      <c r="G171" s="108"/>
      <c r="H171" s="107" t="s">
        <v>306</v>
      </c>
      <c r="I171" s="109"/>
    </row>
    <row r="172" spans="1:9" ht="15.75" thickBot="1">
      <c r="C172" s="98"/>
      <c r="D172" s="99"/>
      <c r="E172" s="99"/>
      <c r="F172" s="99" t="s">
        <v>5</v>
      </c>
      <c r="G172" s="99" t="s">
        <v>6</v>
      </c>
      <c r="H172" s="99" t="s">
        <v>5</v>
      </c>
      <c r="I172" s="100" t="s">
        <v>6</v>
      </c>
    </row>
    <row r="173" spans="1:9" ht="45">
      <c r="A173" s="48" t="s">
        <v>120</v>
      </c>
      <c r="B173" s="1" t="s">
        <v>121</v>
      </c>
      <c r="C173" s="45" t="s">
        <v>122</v>
      </c>
      <c r="D173" s="46" t="s">
        <v>22</v>
      </c>
      <c r="E173" s="46">
        <v>0.02</v>
      </c>
      <c r="F173" s="46">
        <v>49500</v>
      </c>
      <c r="G173" s="46"/>
      <c r="H173" s="46">
        <f>F173*E173</f>
        <v>990</v>
      </c>
      <c r="I173" s="47"/>
    </row>
    <row r="174" spans="1:9" ht="60">
      <c r="C174" s="35" t="s">
        <v>123</v>
      </c>
      <c r="D174" s="36" t="s">
        <v>22</v>
      </c>
      <c r="E174" s="36">
        <v>7.4999999999999997E-3</v>
      </c>
      <c r="F174" s="36">
        <v>59400</v>
      </c>
      <c r="G174" s="36"/>
      <c r="H174" s="36">
        <f t="shared" ref="H174:H176" si="13">F174*E174</f>
        <v>445.5</v>
      </c>
      <c r="I174" s="37"/>
    </row>
    <row r="175" spans="1:9">
      <c r="C175" s="35" t="s">
        <v>124</v>
      </c>
      <c r="D175" s="36" t="s">
        <v>10</v>
      </c>
      <c r="E175" s="36">
        <v>0.253</v>
      </c>
      <c r="F175" s="36">
        <v>7425</v>
      </c>
      <c r="G175" s="36"/>
      <c r="H175" s="36">
        <f t="shared" si="13"/>
        <v>1878.5250000000001</v>
      </c>
      <c r="I175" s="37"/>
    </row>
    <row r="176" spans="1:9" ht="30">
      <c r="C176" s="35" t="s">
        <v>116</v>
      </c>
      <c r="D176" s="36" t="s">
        <v>22</v>
      </c>
      <c r="E176" s="36">
        <v>3.0000000000000001E-3</v>
      </c>
      <c r="F176" s="36">
        <v>148500</v>
      </c>
      <c r="G176" s="36"/>
      <c r="H176" s="36">
        <f t="shared" si="13"/>
        <v>445.5</v>
      </c>
      <c r="I176" s="37"/>
    </row>
    <row r="177" spans="3:9">
      <c r="C177" s="35" t="s">
        <v>66</v>
      </c>
      <c r="D177" s="36" t="s">
        <v>13</v>
      </c>
      <c r="E177" s="36">
        <v>0.43</v>
      </c>
      <c r="F177" s="36"/>
      <c r="G177" s="36">
        <v>2000</v>
      </c>
      <c r="H177" s="36"/>
      <c r="I177" s="37">
        <f>G177*E177</f>
        <v>860</v>
      </c>
    </row>
    <row r="178" spans="3:9" ht="15.75" thickBot="1">
      <c r="C178" s="35" t="s">
        <v>37</v>
      </c>
      <c r="D178" s="36" t="s">
        <v>13</v>
      </c>
      <c r="E178" s="36">
        <v>1.18</v>
      </c>
      <c r="F178" s="36"/>
      <c r="G178" s="36">
        <v>1000</v>
      </c>
      <c r="H178" s="36"/>
      <c r="I178" s="37">
        <f>G178*E178</f>
        <v>1180</v>
      </c>
    </row>
    <row r="179" spans="3:9" ht="15.75" thickBot="1">
      <c r="C179" s="38"/>
      <c r="D179" s="39"/>
      <c r="E179" s="39"/>
      <c r="F179" s="39"/>
      <c r="G179" s="39"/>
      <c r="H179" s="12">
        <f>H176+H175+H174+H173</f>
        <v>3759.5250000000001</v>
      </c>
      <c r="I179" s="34">
        <f>I178+I177</f>
        <v>2040</v>
      </c>
    </row>
  </sheetData>
  <mergeCells count="10">
    <mergeCell ref="F128:G128"/>
    <mergeCell ref="H128:I128"/>
    <mergeCell ref="F171:G171"/>
    <mergeCell ref="H171:I171"/>
    <mergeCell ref="F3:G3"/>
    <mergeCell ref="H3:I3"/>
    <mergeCell ref="F47:G47"/>
    <mergeCell ref="H47:I47"/>
    <mergeCell ref="F87:G87"/>
    <mergeCell ref="H87:I8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topLeftCell="A31" workbookViewId="0">
      <selection activeCell="J37" sqref="J37"/>
    </sheetView>
  </sheetViews>
  <sheetFormatPr defaultRowHeight="15"/>
  <cols>
    <col min="1" max="1" width="3.7109375" style="48" customWidth="1"/>
    <col min="2" max="2" width="9.85546875" style="1" customWidth="1"/>
    <col min="3" max="3" width="15.7109375" style="49" customWidth="1"/>
    <col min="4" max="4" width="4.5703125" style="25" customWidth="1"/>
    <col min="5" max="5" width="6.7109375" style="25" customWidth="1"/>
    <col min="6" max="7" width="9.140625" style="25"/>
    <col min="8" max="9" width="10.7109375" style="25" customWidth="1"/>
  </cols>
  <sheetData>
    <row r="1" spans="1:10" ht="15.75" thickBot="1"/>
    <row r="2" spans="1:10">
      <c r="C2" s="54" t="s">
        <v>0</v>
      </c>
      <c r="D2" s="26" t="s">
        <v>1</v>
      </c>
      <c r="E2" s="26" t="s">
        <v>2</v>
      </c>
      <c r="F2" s="110" t="s">
        <v>3</v>
      </c>
      <c r="G2" s="111"/>
      <c r="H2" s="110" t="s">
        <v>4</v>
      </c>
      <c r="I2" s="112"/>
    </row>
    <row r="3" spans="1:10" ht="15.75" thickBot="1">
      <c r="C3" s="53"/>
      <c r="D3" s="27"/>
      <c r="E3" s="27"/>
      <c r="F3" s="27" t="s">
        <v>5</v>
      </c>
      <c r="G3" s="27" t="s">
        <v>6</v>
      </c>
      <c r="H3" s="27" t="s">
        <v>5</v>
      </c>
      <c r="I3" s="28" t="s">
        <v>6</v>
      </c>
    </row>
    <row r="4" spans="1:10">
      <c r="A4" s="48" t="s">
        <v>27</v>
      </c>
      <c r="B4" s="1" t="s">
        <v>33</v>
      </c>
      <c r="C4" s="52" t="s">
        <v>34</v>
      </c>
      <c r="D4" s="29" t="s">
        <v>35</v>
      </c>
      <c r="E4" s="29">
        <v>0.26300000000000001</v>
      </c>
      <c r="F4" s="29">
        <v>35000</v>
      </c>
      <c r="G4" s="29"/>
      <c r="H4" s="29">
        <f>F4*E4</f>
        <v>9205</v>
      </c>
      <c r="I4" s="30"/>
    </row>
    <row r="5" spans="1:10" ht="30">
      <c r="B5" s="1" t="s">
        <v>46</v>
      </c>
      <c r="C5" s="51" t="s">
        <v>36</v>
      </c>
      <c r="D5" s="31" t="s">
        <v>22</v>
      </c>
      <c r="E5" s="31">
        <v>1.2390000000000001</v>
      </c>
      <c r="F5" s="31">
        <v>10250</v>
      </c>
      <c r="G5" s="31"/>
      <c r="H5" s="31">
        <f>F5*E5</f>
        <v>12699.750000000002</v>
      </c>
      <c r="I5" s="32"/>
    </row>
    <row r="6" spans="1:10">
      <c r="C6" s="51" t="s">
        <v>37</v>
      </c>
      <c r="D6" s="31" t="s">
        <v>13</v>
      </c>
      <c r="E6" s="31">
        <v>0.15</v>
      </c>
      <c r="F6" s="31"/>
      <c r="G6" s="31">
        <v>1000</v>
      </c>
      <c r="H6" s="31"/>
      <c r="I6" s="32">
        <f>G6*E6</f>
        <v>150</v>
      </c>
    </row>
    <row r="7" spans="1:10" ht="15.75" thickBot="1">
      <c r="C7" s="51" t="s">
        <v>38</v>
      </c>
      <c r="D7" s="31" t="s">
        <v>13</v>
      </c>
      <c r="E7" s="31">
        <v>0.125</v>
      </c>
      <c r="F7" s="31"/>
      <c r="G7" s="31">
        <v>20000</v>
      </c>
      <c r="H7" s="31"/>
      <c r="I7" s="32">
        <f>G7*E7</f>
        <v>2500</v>
      </c>
    </row>
    <row r="8" spans="1:10" ht="15.75" thickBot="1">
      <c r="C8" s="50"/>
      <c r="D8" s="33"/>
      <c r="E8" s="33"/>
      <c r="F8" s="33"/>
      <c r="G8" s="33"/>
      <c r="H8" s="40">
        <f>H5+H4</f>
        <v>21904.75</v>
      </c>
      <c r="I8" s="41">
        <f>I7+I6</f>
        <v>2650</v>
      </c>
      <c r="J8" s="42">
        <f>I8+H8</f>
        <v>24554.75</v>
      </c>
    </row>
    <row r="9" spans="1:10" ht="15.75" thickBot="1"/>
    <row r="10" spans="1:10">
      <c r="A10" s="48" t="s">
        <v>44</v>
      </c>
      <c r="B10" s="1" t="s">
        <v>47</v>
      </c>
      <c r="C10" s="52" t="s">
        <v>34</v>
      </c>
      <c r="D10" s="29" t="s">
        <v>35</v>
      </c>
      <c r="E10" s="29">
        <v>0.251</v>
      </c>
      <c r="F10" s="29">
        <v>35000</v>
      </c>
      <c r="G10" s="29"/>
      <c r="H10" s="29">
        <f>F10*E10</f>
        <v>8785</v>
      </c>
      <c r="I10" s="30"/>
    </row>
    <row r="11" spans="1:10" ht="30">
      <c r="A11" s="48" t="s">
        <v>59</v>
      </c>
      <c r="B11" s="1" t="s">
        <v>48</v>
      </c>
      <c r="C11" s="51" t="s">
        <v>49</v>
      </c>
      <c r="D11" s="31" t="s">
        <v>22</v>
      </c>
      <c r="E11" s="31">
        <v>0.88900000000000001</v>
      </c>
      <c r="F11" s="31">
        <v>10250</v>
      </c>
      <c r="G11" s="31"/>
      <c r="H11" s="31">
        <f>F11*E11</f>
        <v>9112.25</v>
      </c>
      <c r="I11" s="32"/>
    </row>
    <row r="12" spans="1:10" ht="30">
      <c r="A12" s="48" t="s">
        <v>61</v>
      </c>
      <c r="B12" s="1" t="s">
        <v>68</v>
      </c>
      <c r="C12" s="51" t="s">
        <v>26</v>
      </c>
      <c r="D12" s="31" t="s">
        <v>22</v>
      </c>
      <c r="E12" s="31">
        <v>0.35299999999999998</v>
      </c>
      <c r="F12" s="31">
        <v>7850</v>
      </c>
      <c r="G12" s="31"/>
      <c r="H12" s="31">
        <f>F12*E12</f>
        <v>2771.0499999999997</v>
      </c>
      <c r="I12" s="32"/>
    </row>
    <row r="13" spans="1:10">
      <c r="C13" s="51" t="s">
        <v>37</v>
      </c>
      <c r="D13" s="31" t="s">
        <v>13</v>
      </c>
      <c r="E13" s="31">
        <v>0.15</v>
      </c>
      <c r="F13" s="31"/>
      <c r="G13" s="31">
        <v>1000</v>
      </c>
      <c r="H13" s="31"/>
      <c r="I13" s="32">
        <f>G13*E13</f>
        <v>150</v>
      </c>
    </row>
    <row r="14" spans="1:10" ht="30.75" thickBot="1">
      <c r="C14" s="51" t="s">
        <v>50</v>
      </c>
      <c r="D14" s="31" t="s">
        <v>13</v>
      </c>
      <c r="E14" s="31">
        <v>0.125</v>
      </c>
      <c r="F14" s="31"/>
      <c r="G14" s="31">
        <v>20000</v>
      </c>
      <c r="H14" s="31"/>
      <c r="I14" s="32">
        <f>G14*E14</f>
        <v>2500</v>
      </c>
    </row>
    <row r="15" spans="1:10" ht="15.75" thickBot="1">
      <c r="C15" s="50"/>
      <c r="D15" s="33"/>
      <c r="E15" s="33"/>
      <c r="F15" s="33"/>
      <c r="G15" s="33"/>
      <c r="H15" s="43">
        <f>H12+H11+H10</f>
        <v>20668.3</v>
      </c>
      <c r="I15" s="44">
        <f>I14+I13</f>
        <v>2650</v>
      </c>
      <c r="J15" s="42">
        <f>I15+H15</f>
        <v>23318.3</v>
      </c>
    </row>
    <row r="16" spans="1:10" ht="15.75" thickBot="1"/>
    <row r="17" spans="1:10">
      <c r="A17" s="48" t="s">
        <v>51</v>
      </c>
      <c r="B17" s="1" t="s">
        <v>53</v>
      </c>
      <c r="C17" s="52" t="s">
        <v>34</v>
      </c>
      <c r="D17" s="29" t="s">
        <v>35</v>
      </c>
      <c r="E17" s="29">
        <v>0.313</v>
      </c>
      <c r="F17" s="29">
        <v>35000</v>
      </c>
      <c r="G17" s="29"/>
      <c r="H17" s="29">
        <f>F17*E17</f>
        <v>10955</v>
      </c>
      <c r="I17" s="30"/>
    </row>
    <row r="18" spans="1:10" ht="30">
      <c r="A18" s="48" t="s">
        <v>58</v>
      </c>
      <c r="B18" s="1" t="s">
        <v>54</v>
      </c>
      <c r="C18" s="51" t="s">
        <v>55</v>
      </c>
      <c r="D18" s="31" t="s">
        <v>22</v>
      </c>
      <c r="E18" s="31">
        <v>1.2529999999999999</v>
      </c>
      <c r="F18" s="31">
        <v>12450</v>
      </c>
      <c r="G18" s="31"/>
      <c r="H18" s="31">
        <f>F18*E18</f>
        <v>15599.849999999999</v>
      </c>
      <c r="I18" s="32"/>
    </row>
    <row r="19" spans="1:10">
      <c r="C19" s="51" t="s">
        <v>37</v>
      </c>
      <c r="D19" s="31" t="s">
        <v>13</v>
      </c>
      <c r="E19" s="31">
        <v>0.15</v>
      </c>
      <c r="F19" s="31"/>
      <c r="G19" s="31">
        <v>1000</v>
      </c>
      <c r="H19" s="31"/>
      <c r="I19" s="32">
        <f>G19*E19</f>
        <v>150</v>
      </c>
    </row>
    <row r="20" spans="1:10" ht="15.75" thickBot="1">
      <c r="C20" s="51" t="s">
        <v>38</v>
      </c>
      <c r="D20" s="31" t="s">
        <v>13</v>
      </c>
      <c r="E20" s="31">
        <v>0.125</v>
      </c>
      <c r="F20" s="31"/>
      <c r="G20" s="31">
        <v>20000</v>
      </c>
      <c r="H20" s="31"/>
      <c r="I20" s="32">
        <f>G20*E20</f>
        <v>2500</v>
      </c>
    </row>
    <row r="21" spans="1:10" ht="15.75" thickBot="1">
      <c r="C21" s="50"/>
      <c r="D21" s="33"/>
      <c r="E21" s="33"/>
      <c r="F21" s="33"/>
      <c r="G21" s="33"/>
      <c r="H21" s="43">
        <f>H18+H17</f>
        <v>26554.85</v>
      </c>
      <c r="I21" s="44">
        <f>I20+I19</f>
        <v>2650</v>
      </c>
      <c r="J21" s="42">
        <f>I21+H21</f>
        <v>29204.85</v>
      </c>
    </row>
    <row r="22" spans="1:10" ht="15.75" thickBot="1"/>
    <row r="23" spans="1:10" ht="15" customHeight="1">
      <c r="A23" s="48" t="s">
        <v>77</v>
      </c>
      <c r="B23" s="1" t="s">
        <v>84</v>
      </c>
      <c r="C23" s="52" t="s">
        <v>83</v>
      </c>
      <c r="D23" s="29" t="s">
        <v>22</v>
      </c>
      <c r="E23" s="29">
        <v>0.11</v>
      </c>
      <c r="F23" s="29">
        <v>11150</v>
      </c>
      <c r="G23" s="29"/>
      <c r="H23" s="29">
        <f>F23*E23</f>
        <v>1226.5</v>
      </c>
      <c r="I23" s="30"/>
    </row>
    <row r="24" spans="1:10">
      <c r="B24" s="1" t="s">
        <v>308</v>
      </c>
      <c r="C24" s="51" t="s">
        <v>82</v>
      </c>
      <c r="D24" s="31" t="s">
        <v>22</v>
      </c>
      <c r="E24" s="31">
        <v>1.07</v>
      </c>
      <c r="F24" s="31">
        <v>9700</v>
      </c>
      <c r="G24" s="31"/>
      <c r="H24" s="31">
        <f>F24*E24</f>
        <v>10379</v>
      </c>
      <c r="I24" s="32"/>
    </row>
    <row r="25" spans="1:10">
      <c r="C25" s="51" t="s">
        <v>34</v>
      </c>
      <c r="D25" s="31" t="s">
        <v>35</v>
      </c>
      <c r="E25" s="31">
        <v>0.42799999999999999</v>
      </c>
      <c r="F25" s="31">
        <v>35000</v>
      </c>
      <c r="G25" s="31"/>
      <c r="H25" s="31">
        <f>F25*E25</f>
        <v>14980</v>
      </c>
      <c r="I25" s="32"/>
    </row>
    <row r="26" spans="1:10">
      <c r="C26" s="51" t="s">
        <v>37</v>
      </c>
      <c r="D26" s="31" t="s">
        <v>13</v>
      </c>
      <c r="E26" s="31">
        <v>1.48</v>
      </c>
      <c r="F26" s="31"/>
      <c r="G26" s="31">
        <v>1000</v>
      </c>
      <c r="H26" s="31"/>
      <c r="I26" s="32">
        <f>G26*E26</f>
        <v>1480</v>
      </c>
    </row>
    <row r="27" spans="1:10" ht="15" customHeight="1">
      <c r="C27" s="51" t="s">
        <v>81</v>
      </c>
      <c r="D27" s="31" t="s">
        <v>13</v>
      </c>
      <c r="E27" s="31">
        <v>1</v>
      </c>
      <c r="F27" s="31"/>
      <c r="G27" s="31">
        <v>4500</v>
      </c>
      <c r="H27" s="31"/>
      <c r="I27" s="32">
        <f>G27*E27</f>
        <v>4500</v>
      </c>
    </row>
    <row r="28" spans="1:10" ht="15.75" thickBot="1">
      <c r="C28" s="51" t="s">
        <v>80</v>
      </c>
      <c r="D28" s="31" t="s">
        <v>13</v>
      </c>
      <c r="E28" s="31">
        <v>0.55559999999999998</v>
      </c>
      <c r="F28" s="31"/>
      <c r="G28" s="31">
        <v>9000</v>
      </c>
      <c r="H28" s="31"/>
      <c r="I28" s="32">
        <f>G28*E28</f>
        <v>5000.3999999999996</v>
      </c>
    </row>
    <row r="29" spans="1:10" ht="15.75" thickBot="1">
      <c r="C29" s="50"/>
      <c r="D29" s="33"/>
      <c r="E29" s="33"/>
      <c r="F29" s="33"/>
      <c r="G29" s="33"/>
      <c r="H29" s="43">
        <f>H25+H24+H23</f>
        <v>26585.5</v>
      </c>
      <c r="I29" s="44">
        <f>I28+I27+I26</f>
        <v>10980.4</v>
      </c>
      <c r="J29" s="42">
        <f>I29+H29</f>
        <v>37565.9</v>
      </c>
    </row>
    <row r="30" spans="1:10" ht="15.75" thickBot="1"/>
    <row r="31" spans="1:10" ht="15" customHeight="1">
      <c r="A31" s="48" t="s">
        <v>90</v>
      </c>
      <c r="B31" s="1" t="s">
        <v>307</v>
      </c>
      <c r="C31" s="52" t="s">
        <v>83</v>
      </c>
      <c r="D31" s="29" t="s">
        <v>22</v>
      </c>
      <c r="E31" s="29">
        <v>0.27</v>
      </c>
      <c r="F31" s="29">
        <v>11150</v>
      </c>
      <c r="G31" s="29"/>
      <c r="H31" s="29">
        <f>F31*E31</f>
        <v>3010.5</v>
      </c>
      <c r="I31" s="30"/>
    </row>
    <row r="32" spans="1:10">
      <c r="B32" s="1" t="s">
        <v>309</v>
      </c>
      <c r="C32" s="51" t="s">
        <v>96</v>
      </c>
      <c r="D32" s="31" t="s">
        <v>22</v>
      </c>
      <c r="E32" s="31">
        <v>1.06</v>
      </c>
      <c r="F32" s="31">
        <v>9150</v>
      </c>
      <c r="G32" s="31"/>
      <c r="H32" s="31">
        <f>F32*E32</f>
        <v>9699</v>
      </c>
      <c r="I32" s="32"/>
    </row>
    <row r="33" spans="3:10">
      <c r="C33" s="51" t="s">
        <v>34</v>
      </c>
      <c r="D33" s="31" t="s">
        <v>35</v>
      </c>
      <c r="E33" s="31">
        <v>0.159</v>
      </c>
      <c r="F33" s="31"/>
      <c r="G33" s="31"/>
      <c r="H33" s="31"/>
      <c r="I33" s="32"/>
    </row>
    <row r="34" spans="3:10">
      <c r="C34" s="51" t="s">
        <v>37</v>
      </c>
      <c r="D34" s="31" t="s">
        <v>13</v>
      </c>
      <c r="E34" s="31">
        <v>1.44</v>
      </c>
      <c r="F34" s="31"/>
      <c r="G34" s="31">
        <v>1000</v>
      </c>
      <c r="H34" s="31"/>
      <c r="I34" s="32">
        <f>G34*E34</f>
        <v>1440</v>
      </c>
    </row>
    <row r="35" spans="3:10">
      <c r="C35" s="51" t="s">
        <v>81</v>
      </c>
      <c r="D35" s="31" t="s">
        <v>13</v>
      </c>
      <c r="E35" s="31">
        <v>1</v>
      </c>
      <c r="F35" s="31"/>
      <c r="G35" s="31">
        <v>4500</v>
      </c>
      <c r="H35" s="31"/>
      <c r="I35" s="32">
        <f t="shared" ref="I35:I36" si="0">G35*E35</f>
        <v>4500</v>
      </c>
    </row>
    <row r="36" spans="3:10" ht="15.75" thickBot="1">
      <c r="C36" s="51" t="s">
        <v>80</v>
      </c>
      <c r="D36" s="31" t="s">
        <v>13</v>
      </c>
      <c r="E36" s="31">
        <v>0.55559999999999998</v>
      </c>
      <c r="F36" s="31"/>
      <c r="G36" s="31">
        <v>9000</v>
      </c>
      <c r="H36" s="31"/>
      <c r="I36" s="32">
        <f t="shared" si="0"/>
        <v>5000.3999999999996</v>
      </c>
    </row>
    <row r="37" spans="3:10" ht="15.75" thickBot="1">
      <c r="C37" s="50"/>
      <c r="D37" s="33"/>
      <c r="E37" s="33"/>
      <c r="F37" s="33"/>
      <c r="G37" s="33"/>
      <c r="H37" s="43">
        <f>H32+H31</f>
        <v>12709.5</v>
      </c>
      <c r="I37" s="44">
        <f>I36+I35+I34</f>
        <v>10940.4</v>
      </c>
      <c r="J37" s="42">
        <f>I37+H37</f>
        <v>23649.9</v>
      </c>
    </row>
  </sheetData>
  <mergeCells count="2">
    <mergeCell ref="F2:G2"/>
    <mergeCell ref="H2:I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M22"/>
  <sheetViews>
    <sheetView workbookViewId="0">
      <selection activeCell="N8" sqref="N8"/>
    </sheetView>
  </sheetViews>
  <sheetFormatPr defaultRowHeight="15"/>
  <cols>
    <col min="2" max="2" width="6" customWidth="1"/>
    <col min="3" max="3" width="13.7109375" customWidth="1"/>
    <col min="4" max="4" width="8.5703125" customWidth="1"/>
    <col min="5" max="5" width="8.42578125" customWidth="1"/>
    <col min="6" max="6" width="4.42578125" customWidth="1"/>
    <col min="10" max="10" width="13.5703125" customWidth="1"/>
  </cols>
  <sheetData>
    <row r="3" spans="2:13">
      <c r="B3" s="92" t="s">
        <v>297</v>
      </c>
      <c r="C3" s="92" t="s">
        <v>296</v>
      </c>
      <c r="D3" s="92" t="s">
        <v>295</v>
      </c>
      <c r="E3" s="92" t="s">
        <v>294</v>
      </c>
      <c r="F3" s="92" t="s">
        <v>73</v>
      </c>
      <c r="G3" s="92" t="s">
        <v>293</v>
      </c>
      <c r="H3" s="92" t="s">
        <v>292</v>
      </c>
      <c r="I3" s="92" t="s">
        <v>291</v>
      </c>
      <c r="J3" s="92" t="s">
        <v>290</v>
      </c>
    </row>
    <row r="4" spans="2:13">
      <c r="B4" s="92">
        <v>1</v>
      </c>
      <c r="C4" s="92" t="s">
        <v>301</v>
      </c>
      <c r="D4" s="92" t="s">
        <v>300</v>
      </c>
      <c r="E4" s="92" t="s">
        <v>305</v>
      </c>
      <c r="F4" s="92">
        <v>2</v>
      </c>
      <c r="G4" s="92">
        <v>8.8000000000000007</v>
      </c>
      <c r="H4" s="92">
        <v>0.4</v>
      </c>
      <c r="I4" s="92">
        <v>0.8</v>
      </c>
      <c r="J4" s="92">
        <f>G4*H4*I4*F4</f>
        <v>5.6320000000000014</v>
      </c>
    </row>
    <row r="5" spans="2:13">
      <c r="B5" s="92">
        <v>2</v>
      </c>
      <c r="C5" s="92" t="s">
        <v>301</v>
      </c>
      <c r="D5" s="92" t="s">
        <v>300</v>
      </c>
      <c r="E5" s="92" t="s">
        <v>304</v>
      </c>
      <c r="F5" s="92">
        <v>3</v>
      </c>
      <c r="G5" s="92">
        <v>6.65</v>
      </c>
      <c r="H5" s="92">
        <v>0.4</v>
      </c>
      <c r="I5" s="92">
        <v>0.8</v>
      </c>
      <c r="J5" s="92">
        <f>G5*H5*I5*F5</f>
        <v>6.3840000000000003</v>
      </c>
    </row>
    <row r="6" spans="2:13">
      <c r="B6" s="92">
        <v>3</v>
      </c>
      <c r="C6" s="92" t="s">
        <v>301</v>
      </c>
      <c r="D6" s="92" t="s">
        <v>300</v>
      </c>
      <c r="E6" s="92" t="s">
        <v>303</v>
      </c>
      <c r="F6" s="92">
        <v>1</v>
      </c>
      <c r="G6" s="92">
        <v>3.5</v>
      </c>
      <c r="H6" s="92">
        <v>0.4</v>
      </c>
      <c r="I6" s="92">
        <v>0.8</v>
      </c>
      <c r="J6" s="92">
        <f>G6*H6*I6*F6</f>
        <v>1.1200000000000001</v>
      </c>
    </row>
    <row r="7" spans="2:13">
      <c r="B7" s="92">
        <v>4</v>
      </c>
      <c r="C7" s="92" t="s">
        <v>301</v>
      </c>
      <c r="D7" s="92" t="s">
        <v>300</v>
      </c>
      <c r="E7" s="92" t="s">
        <v>302</v>
      </c>
      <c r="F7" s="92">
        <v>2</v>
      </c>
      <c r="G7" s="92">
        <v>0.8</v>
      </c>
      <c r="H7" s="92">
        <v>0.3</v>
      </c>
      <c r="I7" s="92">
        <v>0.8</v>
      </c>
      <c r="J7" s="92">
        <f>G7*H7*I7*F7</f>
        <v>0.38400000000000001</v>
      </c>
    </row>
    <row r="8" spans="2:13">
      <c r="B8" s="92">
        <v>5</v>
      </c>
      <c r="C8" s="92" t="s">
        <v>301</v>
      </c>
      <c r="D8" s="92" t="s">
        <v>300</v>
      </c>
      <c r="E8" s="92" t="s">
        <v>299</v>
      </c>
      <c r="F8" s="92">
        <v>1</v>
      </c>
      <c r="G8" s="92">
        <v>4.2</v>
      </c>
      <c r="H8" s="92">
        <v>0.4</v>
      </c>
      <c r="I8" s="92">
        <v>0.8</v>
      </c>
      <c r="J8" s="92">
        <f>G8*H8*I8*F8</f>
        <v>1.3440000000000003</v>
      </c>
    </row>
    <row r="9" spans="2:13">
      <c r="B9" s="95"/>
      <c r="C9" s="95"/>
      <c r="D9" s="95"/>
      <c r="E9" s="95"/>
      <c r="F9" s="95"/>
      <c r="G9" s="95"/>
      <c r="H9" s="95"/>
      <c r="I9" s="90" t="s">
        <v>280</v>
      </c>
      <c r="J9" s="94">
        <f>SUM(J4,J5,J6,J7,J8)</f>
        <v>14.864000000000004</v>
      </c>
      <c r="K9" s="86" t="s">
        <v>298</v>
      </c>
    </row>
    <row r="12" spans="2:13">
      <c r="B12" s="92" t="s">
        <v>297</v>
      </c>
      <c r="C12" s="92" t="s">
        <v>296</v>
      </c>
      <c r="D12" s="92" t="s">
        <v>295</v>
      </c>
      <c r="E12" s="92" t="s">
        <v>294</v>
      </c>
      <c r="F12" s="92" t="s">
        <v>73</v>
      </c>
      <c r="G12" s="92" t="s">
        <v>293</v>
      </c>
      <c r="H12" s="92" t="s">
        <v>292</v>
      </c>
      <c r="I12" s="92" t="s">
        <v>291</v>
      </c>
      <c r="J12" s="92" t="s">
        <v>290</v>
      </c>
    </row>
    <row r="13" spans="2:13">
      <c r="B13" s="92">
        <v>1</v>
      </c>
      <c r="C13" s="92" t="s">
        <v>287</v>
      </c>
      <c r="D13" s="92" t="s">
        <v>282</v>
      </c>
      <c r="E13" s="92" t="s">
        <v>289</v>
      </c>
      <c r="F13" s="92">
        <v>3</v>
      </c>
      <c r="G13" s="92">
        <v>7.35</v>
      </c>
      <c r="H13" s="92">
        <v>0.3</v>
      </c>
      <c r="I13" s="92">
        <v>2.8</v>
      </c>
      <c r="J13" s="92">
        <f t="shared" ref="J13:J18" si="0">G13*I13*F13</f>
        <v>61.739999999999995</v>
      </c>
    </row>
    <row r="14" spans="2:13">
      <c r="B14" s="92">
        <v>2</v>
      </c>
      <c r="C14" s="92" t="s">
        <v>287</v>
      </c>
      <c r="D14" s="92" t="s">
        <v>282</v>
      </c>
      <c r="E14" s="92" t="s">
        <v>288</v>
      </c>
      <c r="F14" s="92">
        <v>2</v>
      </c>
      <c r="G14" s="92">
        <v>4.2</v>
      </c>
      <c r="H14" s="92">
        <v>0.3</v>
      </c>
      <c r="I14" s="92">
        <v>2.8</v>
      </c>
      <c r="J14" s="92">
        <f t="shared" si="0"/>
        <v>23.52</v>
      </c>
    </row>
    <row r="15" spans="2:13">
      <c r="B15" s="92">
        <v>3</v>
      </c>
      <c r="C15" s="92" t="s">
        <v>287</v>
      </c>
      <c r="D15" s="92" t="s">
        <v>282</v>
      </c>
      <c r="E15" s="92" t="s">
        <v>286</v>
      </c>
      <c r="F15" s="92">
        <v>2</v>
      </c>
      <c r="G15" s="92">
        <v>3.6</v>
      </c>
      <c r="H15" s="92">
        <v>0.3</v>
      </c>
      <c r="I15" s="92">
        <v>2.8</v>
      </c>
      <c r="J15" s="92">
        <f t="shared" si="0"/>
        <v>20.16</v>
      </c>
      <c r="K15" s="90" t="s">
        <v>280</v>
      </c>
      <c r="L15" s="89">
        <f>SUM(J13,J14,J15,)</f>
        <v>105.41999999999999</v>
      </c>
      <c r="M15" s="86" t="s">
        <v>279</v>
      </c>
    </row>
    <row r="16" spans="2:13">
      <c r="B16" s="92">
        <v>4</v>
      </c>
      <c r="C16" s="92" t="s">
        <v>283</v>
      </c>
      <c r="D16" s="92" t="s">
        <v>282</v>
      </c>
      <c r="E16" s="92" t="s">
        <v>285</v>
      </c>
      <c r="F16" s="92">
        <v>1</v>
      </c>
      <c r="G16" s="92">
        <v>4.2</v>
      </c>
      <c r="H16" s="92">
        <v>0.1</v>
      </c>
      <c r="I16" s="92">
        <v>2.7</v>
      </c>
      <c r="J16" s="92">
        <f t="shared" si="0"/>
        <v>11.340000000000002</v>
      </c>
      <c r="L16" s="93"/>
    </row>
    <row r="17" spans="2:13">
      <c r="B17" s="92">
        <v>5</v>
      </c>
      <c r="C17" s="92" t="s">
        <v>283</v>
      </c>
      <c r="D17" s="92" t="s">
        <v>282</v>
      </c>
      <c r="E17" s="92" t="s">
        <v>284</v>
      </c>
      <c r="F17" s="92">
        <v>1</v>
      </c>
      <c r="G17" s="92">
        <v>3.6</v>
      </c>
      <c r="H17" s="92">
        <v>0.1</v>
      </c>
      <c r="I17" s="92">
        <v>2.7</v>
      </c>
      <c r="J17" s="92">
        <f t="shared" si="0"/>
        <v>9.7200000000000006</v>
      </c>
      <c r="L17" s="93"/>
    </row>
    <row r="18" spans="2:13">
      <c r="B18" s="92">
        <v>6</v>
      </c>
      <c r="C18" s="92" t="s">
        <v>283</v>
      </c>
      <c r="D18" s="92" t="s">
        <v>282</v>
      </c>
      <c r="E18" s="92" t="s">
        <v>281</v>
      </c>
      <c r="F18" s="92">
        <v>1</v>
      </c>
      <c r="G18" s="92">
        <v>3.1</v>
      </c>
      <c r="H18" s="92">
        <v>0.1</v>
      </c>
      <c r="I18" s="92">
        <v>2.7</v>
      </c>
      <c r="J18" s="91">
        <f t="shared" si="0"/>
        <v>8.370000000000001</v>
      </c>
      <c r="K18" s="90" t="s">
        <v>280</v>
      </c>
      <c r="L18" s="89">
        <f>SUM(J16,J17,J18,)</f>
        <v>29.430000000000003</v>
      </c>
      <c r="M18" s="86" t="s">
        <v>279</v>
      </c>
    </row>
    <row r="19" spans="2:13">
      <c r="B19" s="85"/>
      <c r="D19" s="85"/>
      <c r="I19" s="88"/>
      <c r="J19" s="87"/>
      <c r="K19" s="86"/>
    </row>
    <row r="20" spans="2:13">
      <c r="B20" s="85"/>
      <c r="D20" s="85"/>
    </row>
    <row r="21" spans="2:13">
      <c r="B21" s="85"/>
      <c r="D21" s="85"/>
    </row>
    <row r="22" spans="2:13">
      <c r="D22" s="8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Költségvetés</vt:lpstr>
      <vt:lpstr>Egységárak</vt:lpstr>
      <vt:lpstr>Keverékek</vt:lpstr>
      <vt:lpstr>Idomterv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ifj. Pauza István</dc:creator>
  <cp:lastModifiedBy>ifj. Pauza István</cp:lastModifiedBy>
  <cp:lastPrinted>2011-11-20T00:27:28Z</cp:lastPrinted>
  <dcterms:created xsi:type="dcterms:W3CDTF">2011-11-19T12:14:03Z</dcterms:created>
  <dcterms:modified xsi:type="dcterms:W3CDTF">2011-11-22T18:52:46Z</dcterms:modified>
</cp:coreProperties>
</file>